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firstSheet="1" activeTab="1"/>
  </bookViews>
  <sheets>
    <sheet name="Rekapitulácia stavby" sheetId="1" state="veryHidden" r:id="rId1"/>
    <sheet name="m194 - Chodník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'm194 - Chodník'!$C$121:$K$169</definedName>
    <definedName name="_xlnm.Print_Area" localSheetId="1">'m194 - Chodník'!$C$4:$J$76,'m194 - Chodník'!$C$111:$K$169</definedName>
    <definedName name="_xlnm.Print_Titles" localSheetId="1">'m194 - Chodník'!$121:$121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169"/>
  <c r="BH169"/>
  <c r="BG169"/>
  <c r="BE169"/>
  <c r="T169"/>
  <c r="R169"/>
  <c r="P169"/>
  <c r="BK169"/>
  <c r="J169"/>
  <c r="BF169"/>
  <c r="BI168"/>
  <c r="BH168"/>
  <c r="BG168"/>
  <c r="BE168"/>
  <c r="T168"/>
  <c r="T167"/>
  <c r="R168"/>
  <c r="R167"/>
  <c r="P168"/>
  <c r="P167"/>
  <c r="BK168"/>
  <c r="BK167"/>
  <c r="J167"/>
  <c r="J168"/>
  <c r="BF168"/>
  <c r="J104"/>
  <c r="BI166"/>
  <c r="BH166"/>
  <c r="BG166"/>
  <c r="BE166"/>
  <c r="T166"/>
  <c r="R166"/>
  <c r="P166"/>
  <c r="BK166"/>
  <c r="J166"/>
  <c r="BF166"/>
  <c r="BI164"/>
  <c r="BH164"/>
  <c r="BG164"/>
  <c r="BE164"/>
  <c r="T164"/>
  <c r="R164"/>
  <c r="P164"/>
  <c r="BK164"/>
  <c r="J164"/>
  <c r="BF164"/>
  <c r="BI163"/>
  <c r="BH163"/>
  <c r="BG163"/>
  <c r="BE163"/>
  <c r="T163"/>
  <c r="T162"/>
  <c r="T161"/>
  <c r="R163"/>
  <c r="R162"/>
  <c r="R161"/>
  <c r="P163"/>
  <c r="P162"/>
  <c r="P161"/>
  <c r="BK163"/>
  <c r="BK162"/>
  <c r="J162"/>
  <c r="BK161"/>
  <c r="J161"/>
  <c r="J163"/>
  <c r="BF163"/>
  <c r="J103"/>
  <c r="J102"/>
  <c r="BI160"/>
  <c r="BH160"/>
  <c r="BG160"/>
  <c r="BE160"/>
  <c r="T160"/>
  <c r="T159"/>
  <c r="R160"/>
  <c r="R159"/>
  <c r="P160"/>
  <c r="P159"/>
  <c r="BK160"/>
  <c r="BK159"/>
  <c r="J159"/>
  <c r="J160"/>
  <c r="BF160"/>
  <c r="J101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0"/>
  <c r="BH150"/>
  <c r="BG150"/>
  <c r="BE150"/>
  <c r="T150"/>
  <c r="R150"/>
  <c r="P150"/>
  <c r="BK150"/>
  <c r="J150"/>
  <c r="BF150"/>
  <c r="BI149"/>
  <c r="BH149"/>
  <c r="BG149"/>
  <c r="BE149"/>
  <c r="T149"/>
  <c r="T148"/>
  <c r="R149"/>
  <c r="R148"/>
  <c r="P149"/>
  <c r="P148"/>
  <c r="BK149"/>
  <c r="BK148"/>
  <c r="J148"/>
  <c r="J149"/>
  <c r="BF149"/>
  <c r="J100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T143"/>
  <c r="R144"/>
  <c r="R143"/>
  <c r="P144"/>
  <c r="P143"/>
  <c r="BK144"/>
  <c r="BK143"/>
  <c r="J143"/>
  <c r="J144"/>
  <c r="BF144"/>
  <c r="J99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39"/>
  <c r="BH139"/>
  <c r="BG139"/>
  <c r="BE139"/>
  <c r="T139"/>
  <c r="R139"/>
  <c r="P139"/>
  <c r="BK139"/>
  <c r="J139"/>
  <c r="BF139"/>
  <c r="BI138"/>
  <c r="BH138"/>
  <c r="BG138"/>
  <c r="BE138"/>
  <c r="T138"/>
  <c r="T137"/>
  <c r="R138"/>
  <c r="R137"/>
  <c r="P138"/>
  <c r="P137"/>
  <c r="BK138"/>
  <c r="BK137"/>
  <c r="J137"/>
  <c r="J138"/>
  <c r="BF138"/>
  <c r="J98"/>
  <c r="BI136"/>
  <c r="BH136"/>
  <c r="BG136"/>
  <c r="BE136"/>
  <c r="T136"/>
  <c r="T135"/>
  <c r="R136"/>
  <c r="R135"/>
  <c r="P136"/>
  <c r="P135"/>
  <c r="BK136"/>
  <c r="BK135"/>
  <c r="J135"/>
  <c r="J136"/>
  <c r="BF136"/>
  <c r="J97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F35"/>
  <c i="1" r="BD95"/>
  <c i="2" r="BH125"/>
  <c r="F34"/>
  <c i="1" r="BC95"/>
  <c i="2" r="BG125"/>
  <c r="F33"/>
  <c i="1" r="BB95"/>
  <c i="2" r="BE125"/>
  <c r="J31"/>
  <c i="1" r="AV95"/>
  <c i="2" r="F31"/>
  <c i="1" r="AZ95"/>
  <c i="2" r="T125"/>
  <c r="T124"/>
  <c r="T123"/>
  <c r="T122"/>
  <c r="R125"/>
  <c r="R124"/>
  <c r="R123"/>
  <c r="R122"/>
  <c r="P125"/>
  <c r="P124"/>
  <c r="P123"/>
  <c r="P122"/>
  <c i="1" r="AU95"/>
  <c i="2" r="BK125"/>
  <c r="BK124"/>
  <c r="J124"/>
  <c r="BK123"/>
  <c r="J123"/>
  <c r="BK122"/>
  <c r="J122"/>
  <c r="J94"/>
  <c r="J28"/>
  <c i="1" r="AG95"/>
  <c i="2" r="J125"/>
  <c r="BF125"/>
  <c r="J32"/>
  <c i="1" r="AW95"/>
  <c i="2" r="F32"/>
  <c i="1" r="BA95"/>
  <c i="2" r="J96"/>
  <c r="J95"/>
  <c r="J119"/>
  <c r="J118"/>
  <c r="F118"/>
  <c r="F116"/>
  <c r="E114"/>
  <c r="J90"/>
  <c r="J89"/>
  <c r="F89"/>
  <c r="F87"/>
  <c r="E85"/>
  <c r="J37"/>
  <c r="J16"/>
  <c r="E16"/>
  <c r="F119"/>
  <c r="F90"/>
  <c r="J15"/>
  <c r="J10"/>
  <c r="J116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<sst xmlns="http://schemas.openxmlformats.org/spreadsheetml/2006/main">
  <si>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</si>
  <si>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</si>
  <si>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</si>
  <si>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</si>
  <si>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</si>
  <si>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{9e0d5066-3973-4230-88ec-c25a28c3d48c}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</si>
  <si>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</si>
  <si>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</si>
  <si>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</si>
  <si>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</si>
  <si>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</si>
  <si>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</si>
  <si>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m194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</si>
  <si>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</si>
  <si>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</si>
  <si>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Chodník</t>
  </si>
  <si>
    <t>JKSO:</t>
  </si>
  <si>
    <t>KS:</t>
  </si>
  <si>
    <t>Miesto:</t>
  </si>
  <si>
    <t>Uňatín</t>
  </si>
  <si>
    <t>Dátum:</t>
  </si>
  <si>
    <t>4. 9. 2019</t>
  </si>
  <si>
    <t>Objednávateľ:</t>
  </si>
  <si>
    <t>IČO:</t>
  </si>
  <si>
    <t>Obec Uňatín</t>
  </si>
  <si>
    <t>IČ DPH:</t>
  </si>
  <si>
    <t>Zhotoviteľ:</t>
  </si>
  <si>
    <t>Vyplň údaj</t>
  </si>
  <si>
    <t>Projektant:</t>
  </si>
  <si>
    <t>Konstrukt steel</t>
  </si>
  <si>
    <t>True</t>
  </si>
  <si>
    <t>0,01</t>
  </si>
  <si>
    <t>Spracovateľ:</t>
  </si>
  <si>
    <t>Matej Štugner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</si>
  <si>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</si>
  <si>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</si>
  <si>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</si>
  <si>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</si>
  <si>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</si>
  <si>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</si>
  <si>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</si>
  <si>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</si>
  <si>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</si>
  <si>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</si>
  <si>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</si>
  <si>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</si>
  <si>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</si>
  <si>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</si>
  <si>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</si>
  <si>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</si>
  <si>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</si>
  <si>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</si>
  <si>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</si>
  <si>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</si>
  <si>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</si>
  <si>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</si>
  <si>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</si>
  <si>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</si>
  <si>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</si>
  <si>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</si>
  <si>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</si>
  <si>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</si>
  <si>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</si>
  <si>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</si>
  <si>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</si>
  <si>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</si>
  <si>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</si>
  <si>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</si>
  <si>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</si>
  <si>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</si>
  <si>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</si>
  <si>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</si>
  <si>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</si>
  <si>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</si>
  <si>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</si>
  <si>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</si>
  <si>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</si>
  <si>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</si>
  <si>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</si>
  <si>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</si>
  <si>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</si>
  <si>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</si>
  <si>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</si>
  <si>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</si>
  <si>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</si>
  <si>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</si>
  <si>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</si>
  <si>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</si>
  <si>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</si>
  <si>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</si>
  <si>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</si>
  <si>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</si>
  <si>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</si>
  <si>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</si>
  <si>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</si>
  <si>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</si>
  <si>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</si>
  <si>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</si>
  <si>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</si>
  <si>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</si>
  <si>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</si>
  <si>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</si>
  <si>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</si>
  <si>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</si>
  <si>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</si>
  <si>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</si>
  <si>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</si>
  <si>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</si>
  <si>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</si>
  <si>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</si>
  <si>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</si>
  <si>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</si>
  <si>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</si>
  <si>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</si>
  <si>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</si>
  <si>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</t>
  </si>
  <si>
    <t>Výkop nezapaženej jamy v hornine 3, do 100 m3</t>
  </si>
  <si>
    <t>m3</t>
  </si>
  <si>
    <t>4</t>
  </si>
  <si>
    <t>2</t>
  </si>
  <si>
    <t>1113266392</t>
  </si>
  <si>
    <t>131201109</t>
  </si>
  <si>
    <t>Hĺbenie nezapažených jám a zárezov. Príplatok za lepivosť horniny 3</t>
  </si>
  <si>
    <t>-2092300836</t>
  </si>
  <si>
    <t>3</t>
  </si>
  <si>
    <t>132201101</t>
  </si>
  <si>
    <t>Výkop ryhy do šírky 600 mm v horn.3 do 100 m3</t>
  </si>
  <si>
    <t>2005853491</t>
  </si>
  <si>
    <t>132201109</t>
  </si>
  <si>
    <t>Príplatok k cene za lepivosť pri hĺbení rýh šírky do 600 mm zapažených i nezapažených s urovnaním dna v hornine 3</t>
  </si>
  <si>
    <t>621892397</t>
  </si>
  <si>
    <t>5</t>
  </si>
  <si>
    <t>162201102</t>
  </si>
  <si>
    <t>Vodorovné premiestnenie výkopku z horniny 1-4 nad 20-50m</t>
  </si>
  <si>
    <t>-812685617</t>
  </si>
  <si>
    <t>6</t>
  </si>
  <si>
    <t>181101101</t>
  </si>
  <si>
    <t>Úprava pláne v zárezoch v hornine 1-4 bez zhutnenia</t>
  </si>
  <si>
    <t>m2</t>
  </si>
  <si>
    <t>1590318589</t>
  </si>
  <si>
    <t>7</t>
  </si>
  <si>
    <t>183103313</t>
  </si>
  <si>
    <t>Kopanie jamky pre výsadbu sadeníc s priem. 0, 50m, hĺbky 0,60m nezaburinená zemina tr.3</t>
  </si>
  <si>
    <t>ks</t>
  </si>
  <si>
    <t>-1691750495</t>
  </si>
  <si>
    <t>8</t>
  </si>
  <si>
    <t>184301311</t>
  </si>
  <si>
    <t>Výsadba sadenice lesnej dreviny bez vykopania jamky</t>
  </si>
  <si>
    <t>-1958449162</t>
  </si>
  <si>
    <t>9</t>
  </si>
  <si>
    <t>M</t>
  </si>
  <si>
    <t>026610000200</t>
  </si>
  <si>
    <t>Drevina ihličnatá Jedľa srienistá - Abies concolor Compacta, solitérne vzpriameno rastúca</t>
  </si>
  <si>
    <t>1529930687</t>
  </si>
  <si>
    <t>10</t>
  </si>
  <si>
    <t>026610003800</t>
  </si>
  <si>
    <t>Drevina ihličnatá Smrek pichľavý - Picea pungens, v. 130/150, solitérne vzpriameno rastúca</t>
  </si>
  <si>
    <t>-1806537514</t>
  </si>
  <si>
    <t>Zakladanie</t>
  </si>
  <si>
    <t>11</t>
  </si>
  <si>
    <t>274313612</t>
  </si>
  <si>
    <t>Betón základových pásov, prostý tr. C 20/25</t>
  </si>
  <si>
    <t>-2144621139</t>
  </si>
  <si>
    <t>Zvislé a kompletné konštrukcie</t>
  </si>
  <si>
    <t>12</t>
  </si>
  <si>
    <t>311271302</t>
  </si>
  <si>
    <t>Murivo nosné (m3) PREMAC 50x25x25 s betónovou výplňou hr. 250 mm</t>
  </si>
  <si>
    <t>773527093</t>
  </si>
  <si>
    <t>13</t>
  </si>
  <si>
    <t>311361825</t>
  </si>
  <si>
    <t>Výstuž pre murivo nosné PREMAC s betónovou výplňou z ocele 10505</t>
  </si>
  <si>
    <t>t</t>
  </si>
  <si>
    <t>349101539</t>
  </si>
  <si>
    <t>VV</t>
  </si>
  <si>
    <t>1,625*50*0,001</t>
  </si>
  <si>
    <t>14</t>
  </si>
  <si>
    <t>318271051</t>
  </si>
  <si>
    <t>Krycie platne priebežné pre oplotenie z tvárnic PREMAC</t>
  </si>
  <si>
    <t>m</t>
  </si>
  <si>
    <t>-490506622</t>
  </si>
  <si>
    <t>15</t>
  </si>
  <si>
    <t>592330008200</t>
  </si>
  <si>
    <t>Plotová krycia platňa PREMAC, priebežná strieška, 400x260x55 mm</t>
  </si>
  <si>
    <t>809576211</t>
  </si>
  <si>
    <t>Komunikácie</t>
  </si>
  <si>
    <t>16</t>
  </si>
  <si>
    <t>564861111</t>
  </si>
  <si>
    <t>Podklad zo štrkodrviny s rozprestretím a zhutnením, po zhutnení hr. 200 mm</t>
  </si>
  <si>
    <t>-367758455</t>
  </si>
  <si>
    <t>17</t>
  </si>
  <si>
    <t>596911143</t>
  </si>
  <si>
    <t>Kladenie betónovej zámkovej dlažby komunikácií pre peších hr. 60 mm pre peších nad 100 do 300 m2 so zriadením lôžka z kameniva hr. 30 mm</t>
  </si>
  <si>
    <t>376855009</t>
  </si>
  <si>
    <t>18</t>
  </si>
  <si>
    <t>592460007600</t>
  </si>
  <si>
    <t>Dlažba betónová hr.60 mm</t>
  </si>
  <si>
    <t>1358321720</t>
  </si>
  <si>
    <t>280*1,02 'Přepočítané koeficientom množstva</t>
  </si>
  <si>
    <t>Ostatné konštrukcie a práce-búranie</t>
  </si>
  <si>
    <t>19</t>
  </si>
  <si>
    <t>916561112</t>
  </si>
  <si>
    <t>Osadenie záhonového alebo parkového obrubníka betón., do lôžka z bet. pros. tr. C 16/20 s bočnou oporou</t>
  </si>
  <si>
    <t>-842577955</t>
  </si>
  <si>
    <t>592170001800</t>
  </si>
  <si>
    <t>Obrubník PREMAC parkový, lxšxv 1000x50x200 mm, sivá</t>
  </si>
  <si>
    <t>-888436469</t>
  </si>
  <si>
    <t>115*1,01 'Přepočítané koeficientom množstva</t>
  </si>
  <si>
    <t>21</t>
  </si>
  <si>
    <t>917831611</t>
  </si>
  <si>
    <t>Osadenie palisád oblých betónových do betónu dĺžky 40 cm - do radu</t>
  </si>
  <si>
    <t>607876280</t>
  </si>
  <si>
    <t>22</t>
  </si>
  <si>
    <t>592170005100</t>
  </si>
  <si>
    <t>Palisáda PREMAC Altiko 12, rozmer 120x165x400 mm</t>
  </si>
  <si>
    <t>1873268040</t>
  </si>
  <si>
    <t>45,0819672131148*6,1 'Přepočítané koeficientom množstva</t>
  </si>
  <si>
    <t>23</t>
  </si>
  <si>
    <t>936104212</t>
  </si>
  <si>
    <t>Osadenie odpadkového koša kotevnými skrutkami na pevný podklad</t>
  </si>
  <si>
    <t>442854473</t>
  </si>
  <si>
    <t>24</t>
  </si>
  <si>
    <t>553560003700</t>
  </si>
  <si>
    <t>Kôš odpadkový 50 l</t>
  </si>
  <si>
    <t>-136684005</t>
  </si>
  <si>
    <t>25</t>
  </si>
  <si>
    <t>936124122</t>
  </si>
  <si>
    <t>Osadenie parkovej lavičky kotevnými skrutkami bez zabetónovania nôh na pevný podklad</t>
  </si>
  <si>
    <t>-100720424</t>
  </si>
  <si>
    <t>26</t>
  </si>
  <si>
    <t>553560001700</t>
  </si>
  <si>
    <t>Lavička parková s operadlom a opierkami pod ruky, oceľová konštrukcia, sedadlo a operadlo z dosiek</t>
  </si>
  <si>
    <t>-773186627</t>
  </si>
  <si>
    <t>99</t>
  </si>
  <si>
    <t>Presun hmôt HSV</t>
  </si>
  <si>
    <t>27</t>
  </si>
  <si>
    <t>998223011</t>
  </si>
  <si>
    <t>Presun hmôt pre pozemné komunikácie s krytom dláždeným (822 2.3, 822 5.3) akejkoľvek dĺžky objektu</t>
  </si>
  <si>
    <t>-1577931964</t>
  </si>
  <si>
    <t>PSV</t>
  </si>
  <si>
    <t>Práce a dodávky PSV</t>
  </si>
  <si>
    <t>711</t>
  </si>
  <si>
    <t>Izolácie proti vode a vlhkosti</t>
  </si>
  <si>
    <t>28</t>
  </si>
  <si>
    <t>711131102</t>
  </si>
  <si>
    <t>Zhotovenie geotextílie alebo tkaniny na plochu vodorovnú</t>
  </si>
  <si>
    <t>972461013</t>
  </si>
  <si>
    <t>29</t>
  </si>
  <si>
    <t>693110001200</t>
  </si>
  <si>
    <t>Geotextília polypropylénová Tatratex GTX N PP 300, šírka 1,75-3,5 m, dĺžka 90 m, hrúbka 2,7 mm, netkaná, MIVA</t>
  </si>
  <si>
    <t>32</t>
  </si>
  <si>
    <t>-1425297488</t>
  </si>
  <si>
    <t>300*1,15 'Přepočítané koeficientom množstva</t>
  </si>
  <si>
    <t>30</t>
  </si>
  <si>
    <t>998711201</t>
  </si>
  <si>
    <t>Presun hmôt pre izoláciu proti vode v objektoch výšky do 6 m</t>
  </si>
  <si>
    <t>%</t>
  </si>
  <si>
    <t>-1711493851</t>
  </si>
  <si>
    <t>767</t>
  </si>
  <si>
    <t>Konštrukcie doplnkové kovové</t>
  </si>
  <si>
    <t>31</t>
  </si>
  <si>
    <t>7671611</t>
  </si>
  <si>
    <t>Zábradlie oceľové</t>
  </si>
  <si>
    <t>-1271803579</t>
  </si>
  <si>
    <t>998767201</t>
  </si>
  <si>
    <t>Presun hmôt pre kovové stavebné doplnkové konštrukcie v objektoch výšky do 6 m</t>
  </si>
  <si>
    <t>-713726272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</si>
</sst>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s="1" customFormat="1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5" t="s">
        <v>12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13</v>
      </c>
      <c r="BS5" s="15" t="s">
        <v>6</v>
      </c>
    </row>
    <row r="6" s="1" customFormat="1" ht="36.96" customHeight="1">
      <c r="B6" s="19"/>
      <c r="C6" s="20"/>
      <c r="D6" s="27" t="s">
        <v>14</v>
      </c>
      <c r="E6" s="20"/>
      <c r="F6" s="20"/>
      <c r="G6" s="20"/>
      <c r="H6" s="20"/>
      <c r="I6" s="20"/>
      <c r="J6" s="20"/>
      <c r="K6" s="28" t="s">
        <v>15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17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20</v>
      </c>
      <c r="AL8" s="20"/>
      <c r="AM8" s="20"/>
      <c r="AN8" s="31" t="s">
        <v>21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23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23</v>
      </c>
      <c r="AL13" s="20"/>
      <c r="AM13" s="20"/>
      <c r="AN13" s="32" t="s">
        <v>27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25</v>
      </c>
      <c r="AL14" s="20"/>
      <c r="AM14" s="20"/>
      <c r="AN14" s="32" t="s">
        <v>27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23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31</v>
      </c>
    </row>
    <row r="19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23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31</v>
      </c>
    </row>
    <row r="20" s="1" customFormat="1" ht="18.48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39</v>
      </c>
      <c r="E29" s="45"/>
      <c r="F29" s="30" t="s">
        <v>40</v>
      </c>
      <c r="G29" s="45"/>
      <c r="H29" s="45"/>
      <c r="I29" s="45"/>
      <c r="J29" s="45"/>
      <c r="K29" s="45"/>
      <c r="L29" s="46">
        <v>0.20000000000000001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3" customFormat="1" ht="14.4" customHeight="1">
      <c r="A30" s="3"/>
      <c r="B30" s="44"/>
      <c r="C30" s="45"/>
      <c r="D30" s="45"/>
      <c r="E30" s="45"/>
      <c r="F30" s="30" t="s">
        <v>41</v>
      </c>
      <c r="G30" s="45"/>
      <c r="H30" s="45"/>
      <c r="I30" s="45"/>
      <c r="J30" s="45"/>
      <c r="K30" s="45"/>
      <c r="L30" s="46">
        <v>0.20000000000000001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3" customFormat="1" ht="14.4" customHeight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6">
        <v>0.20000000000000001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3" customFormat="1" ht="14.4" customHeight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6">
        <v>0.20000000000000001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7"/>
      <c r="C49" s="58"/>
      <c r="D49" s="59" t="s">
        <v>48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49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2" t="s">
        <v>50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51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50</v>
      </c>
      <c r="AI60" s="40"/>
      <c r="AJ60" s="40"/>
      <c r="AK60" s="40"/>
      <c r="AL60" s="40"/>
      <c r="AM60" s="62" t="s">
        <v>51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59" t="s">
        <v>52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53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2" t="s">
        <v>50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51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50</v>
      </c>
      <c r="AI75" s="40"/>
      <c r="AJ75" s="40"/>
      <c r="AK75" s="40"/>
      <c r="AL75" s="40"/>
      <c r="AM75" s="62" t="s">
        <v>51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="2" customFormat="1" ht="6.96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="2" customFormat="1" ht="24.96" customHeight="1">
      <c r="A82" s="36"/>
      <c r="B82" s="37"/>
      <c r="C82" s="21" t="s">
        <v>54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8"/>
      <c r="C84" s="30" t="s">
        <v>11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m194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14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Chodník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18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Uňatín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20</v>
      </c>
      <c r="AJ87" s="38"/>
      <c r="AK87" s="38"/>
      <c r="AL87" s="38"/>
      <c r="AM87" s="77" t="str">
        <f>IF(AN8= "","",AN8)</f>
        <v>4. 9. 2019</v>
      </c>
      <c r="AN87" s="77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22</v>
      </c>
      <c r="D89" s="38"/>
      <c r="E89" s="38"/>
      <c r="F89" s="38"/>
      <c r="G89" s="38"/>
      <c r="H89" s="38"/>
      <c r="I89" s="38"/>
      <c r="J89" s="38"/>
      <c r="K89" s="38"/>
      <c r="L89" s="69" t="str">
        <f>IF(E11= "","",E11)</f>
        <v>Obec Uňatín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28</v>
      </c>
      <c r="AJ89" s="38"/>
      <c r="AK89" s="38"/>
      <c r="AL89" s="38"/>
      <c r="AM89" s="78" t="str">
        <f>IF(E17="","",E17)</f>
        <v>Konstrukt steel</v>
      </c>
      <c r="AN89" s="69"/>
      <c r="AO89" s="69"/>
      <c r="AP89" s="69"/>
      <c r="AQ89" s="38"/>
      <c r="AR89" s="42"/>
      <c r="AS89" s="79" t="s">
        <v>55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="2" customFormat="1" ht="15.15" customHeight="1">
      <c r="A90" s="36"/>
      <c r="B90" s="37"/>
      <c r="C90" s="30" t="s">
        <v>26</v>
      </c>
      <c r="D90" s="38"/>
      <c r="E90" s="38"/>
      <c r="F90" s="38"/>
      <c r="G90" s="38"/>
      <c r="H90" s="38"/>
      <c r="I90" s="38"/>
      <c r="J90" s="38"/>
      <c r="K90" s="38"/>
      <c r="L90" s="69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8" t="str">
        <f>IF(E20="","",E20)</f>
        <v>Matej Štugner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="2" customFormat="1" ht="29.28" customHeight="1">
      <c r="A92" s="36"/>
      <c r="B92" s="37"/>
      <c r="C92" s="91" t="s">
        <v>56</v>
      </c>
      <c r="D92" s="92"/>
      <c r="E92" s="92"/>
      <c r="F92" s="92"/>
      <c r="G92" s="92"/>
      <c r="H92" s="93"/>
      <c r="I92" s="94" t="s">
        <v>57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58</v>
      </c>
      <c r="AH92" s="92"/>
      <c r="AI92" s="92"/>
      <c r="AJ92" s="92"/>
      <c r="AK92" s="92"/>
      <c r="AL92" s="92"/>
      <c r="AM92" s="92"/>
      <c r="AN92" s="94" t="s">
        <v>59</v>
      </c>
      <c r="AO92" s="92"/>
      <c r="AP92" s="96"/>
      <c r="AQ92" s="97" t="s">
        <v>60</v>
      </c>
      <c r="AR92" s="42"/>
      <c r="AS92" s="98" t="s">
        <v>61</v>
      </c>
      <c r="AT92" s="99" t="s">
        <v>62</v>
      </c>
      <c r="AU92" s="99" t="s">
        <v>63</v>
      </c>
      <c r="AV92" s="99" t="s">
        <v>64</v>
      </c>
      <c r="AW92" s="99" t="s">
        <v>65</v>
      </c>
      <c r="AX92" s="99" t="s">
        <v>66</v>
      </c>
      <c r="AY92" s="99" t="s">
        <v>67</v>
      </c>
      <c r="AZ92" s="99" t="s">
        <v>68</v>
      </c>
      <c r="BA92" s="99" t="s">
        <v>69</v>
      </c>
      <c r="BB92" s="99" t="s">
        <v>70</v>
      </c>
      <c r="BC92" s="99" t="s">
        <v>71</v>
      </c>
      <c r="BD92" s="100" t="s">
        <v>72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="6" customFormat="1" ht="32.4" customHeight="1">
      <c r="A94" s="6"/>
      <c r="B94" s="104"/>
      <c r="C94" s="105" t="s">
        <v>73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74</v>
      </c>
      <c r="BT94" s="115" t="s">
        <v>75</v>
      </c>
      <c r="BV94" s="115" t="s">
        <v>76</v>
      </c>
      <c r="BW94" s="115" t="s">
        <v>5</v>
      </c>
      <c r="BX94" s="115" t="s">
        <v>77</v>
      </c>
      <c r="CL94" s="115" t="s">
        <v>1</v>
      </c>
    </row>
    <row r="95" s="7" customFormat="1" ht="16.5" customHeight="1">
      <c r="A95" s="116" t="s">
        <v>78</v>
      </c>
      <c r="B95" s="117"/>
      <c r="C95" s="118"/>
      <c r="D95" s="119" t="s">
        <v>12</v>
      </c>
      <c r="E95" s="119"/>
      <c r="F95" s="119"/>
      <c r="G95" s="119"/>
      <c r="H95" s="119"/>
      <c r="I95" s="120"/>
      <c r="J95" s="119" t="s">
        <v>15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'm194 - Chodník'!J28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79</v>
      </c>
      <c r="AR95" s="123"/>
      <c r="AS95" s="124">
        <v>0</v>
      </c>
      <c r="AT95" s="125">
        <f>ROUND(SUM(AV95:AW95),2)</f>
        <v>0</v>
      </c>
      <c r="AU95" s="126">
        <f>'m194 - Chodník'!P122</f>
        <v>0</v>
      </c>
      <c r="AV95" s="125">
        <f>'m194 - Chodník'!J31</f>
        <v>0</v>
      </c>
      <c r="AW95" s="125">
        <f>'m194 - Chodník'!J32</f>
        <v>0</v>
      </c>
      <c r="AX95" s="125">
        <f>'m194 - Chodník'!J33</f>
        <v>0</v>
      </c>
      <c r="AY95" s="125">
        <f>'m194 - Chodník'!J34</f>
        <v>0</v>
      </c>
      <c r="AZ95" s="125">
        <f>'m194 - Chodník'!F31</f>
        <v>0</v>
      </c>
      <c r="BA95" s="125">
        <f>'m194 - Chodník'!F32</f>
        <v>0</v>
      </c>
      <c r="BB95" s="125">
        <f>'m194 - Chodník'!F33</f>
        <v>0</v>
      </c>
      <c r="BC95" s="125">
        <f>'m194 - Chodník'!F34</f>
        <v>0</v>
      </c>
      <c r="BD95" s="127">
        <f>'m194 - Chodník'!F35</f>
        <v>0</v>
      </c>
      <c r="BE95" s="7"/>
      <c r="BT95" s="128" t="s">
        <v>80</v>
      </c>
      <c r="BU95" s="128" t="s">
        <v>81</v>
      </c>
      <c r="BV95" s="128" t="s">
        <v>76</v>
      </c>
      <c r="BW95" s="128" t="s">
        <v>5</v>
      </c>
      <c r="BX95" s="128" t="s">
        <v>77</v>
      </c>
      <c r="CL95" s="128" t="s">
        <v>1</v>
      </c>
    </row>
    <row r="96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sheet="1" formatColumns="0" formatRows="0" objects="1" scenarios="1" spinCount="100000" saltValue="MMah3ym2CmvW5+JxNufF7lrvLNoxWPtLCr7D+p3MFY4IgxIVjJQTbfZBr3nP3UQeR4xjDi7bRAW2y4GXWODd5g==" hashValue="Cu8J40kAbzv36eOAa6/tfywgBT87NuMgM52ftaBGdLSd6Sq2kCXLsGhn7AJU0OaVSel4S1WOVfuMDJG5Fkenig==" algorithmName="SHA-512" password="CA41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m194 - Chodník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75</v>
      </c>
    </row>
    <row r="4" s="1" customFormat="1" ht="24.96" customHeight="1">
      <c r="B4" s="18"/>
      <c r="D4" s="133" t="s">
        <v>82</v>
      </c>
      <c r="I4" s="129"/>
      <c r="L4" s="18"/>
      <c r="M4" s="134" t="s">
        <v>9</v>
      </c>
      <c r="AT4" s="15" t="s">
        <v>4</v>
      </c>
    </row>
    <row r="5" s="1" customFormat="1" ht="6.96" customHeight="1">
      <c r="B5" s="18"/>
      <c r="I5" s="129"/>
      <c r="L5" s="18"/>
    </row>
    <row r="6" s="2" customFormat="1" ht="12" customHeight="1">
      <c r="A6" s="36"/>
      <c r="B6" s="42"/>
      <c r="C6" s="36"/>
      <c r="D6" s="135" t="s">
        <v>14</v>
      </c>
      <c r="E6" s="36"/>
      <c r="F6" s="36"/>
      <c r="G6" s="36"/>
      <c r="H6" s="36"/>
      <c r="I6" s="136"/>
      <c r="J6" s="36"/>
      <c r="K6" s="36"/>
      <c r="L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="2" customFormat="1" ht="16.5" customHeight="1">
      <c r="A7" s="36"/>
      <c r="B7" s="42"/>
      <c r="C7" s="36"/>
      <c r="D7" s="36"/>
      <c r="E7" s="137" t="s">
        <v>15</v>
      </c>
      <c r="F7" s="36"/>
      <c r="G7" s="36"/>
      <c r="H7" s="36"/>
      <c r="I7" s="136"/>
      <c r="J7" s="36"/>
      <c r="K7" s="36"/>
      <c r="L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="2" customFormat="1">
      <c r="A8" s="36"/>
      <c r="B8" s="42"/>
      <c r="C8" s="36"/>
      <c r="D8" s="36"/>
      <c r="E8" s="36"/>
      <c r="F8" s="36"/>
      <c r="G8" s="36"/>
      <c r="H8" s="36"/>
      <c r="I8" s="1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2" customHeight="1">
      <c r="A9" s="36"/>
      <c r="B9" s="42"/>
      <c r="C9" s="36"/>
      <c r="D9" s="135" t="s">
        <v>16</v>
      </c>
      <c r="E9" s="36"/>
      <c r="F9" s="138" t="s">
        <v>1</v>
      </c>
      <c r="G9" s="36"/>
      <c r="H9" s="36"/>
      <c r="I9" s="139" t="s">
        <v>17</v>
      </c>
      <c r="J9" s="138" t="s">
        <v>1</v>
      </c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42"/>
      <c r="C10" s="36"/>
      <c r="D10" s="135" t="s">
        <v>18</v>
      </c>
      <c r="E10" s="36"/>
      <c r="F10" s="138" t="s">
        <v>19</v>
      </c>
      <c r="G10" s="36"/>
      <c r="H10" s="36"/>
      <c r="I10" s="139" t="s">
        <v>20</v>
      </c>
      <c r="J10" s="140" t="str">
        <f>'Rekapitulácia stavby'!AN8</f>
        <v>4. 9. 2019</v>
      </c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1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5" t="s">
        <v>22</v>
      </c>
      <c r="E12" s="36"/>
      <c r="F12" s="36"/>
      <c r="G12" s="36"/>
      <c r="H12" s="36"/>
      <c r="I12" s="139" t="s">
        <v>23</v>
      </c>
      <c r="J12" s="138" t="s">
        <v>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8" customHeight="1">
      <c r="A13" s="36"/>
      <c r="B13" s="42"/>
      <c r="C13" s="36"/>
      <c r="D13" s="36"/>
      <c r="E13" s="138" t="s">
        <v>24</v>
      </c>
      <c r="F13" s="36"/>
      <c r="G13" s="36"/>
      <c r="H13" s="36"/>
      <c r="I13" s="139" t="s">
        <v>25</v>
      </c>
      <c r="J13" s="138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6.96" customHeight="1">
      <c r="A14" s="36"/>
      <c r="B14" s="42"/>
      <c r="C14" s="36"/>
      <c r="D14" s="36"/>
      <c r="E14" s="36"/>
      <c r="F14" s="36"/>
      <c r="G14" s="36"/>
      <c r="H14" s="36"/>
      <c r="I14" s="136"/>
      <c r="J14" s="36"/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2" customHeight="1">
      <c r="A15" s="36"/>
      <c r="B15" s="42"/>
      <c r="C15" s="36"/>
      <c r="D15" s="135" t="s">
        <v>26</v>
      </c>
      <c r="E15" s="36"/>
      <c r="F15" s="36"/>
      <c r="G15" s="36"/>
      <c r="H15" s="36"/>
      <c r="I15" s="139" t="s">
        <v>23</v>
      </c>
      <c r="J15" s="31" t="str">
        <f>'Rekapitulácia stavby'!AN13</f>
        <v>Vyplň údaj</v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8" customHeight="1">
      <c r="A16" s="36"/>
      <c r="B16" s="42"/>
      <c r="C16" s="36"/>
      <c r="D16" s="36"/>
      <c r="E16" s="31" t="str">
        <f>'Rekapitulácia stavby'!E14</f>
        <v>Vyplň údaj</v>
      </c>
      <c r="F16" s="138"/>
      <c r="G16" s="138"/>
      <c r="H16" s="138"/>
      <c r="I16" s="139" t="s">
        <v>25</v>
      </c>
      <c r="J16" s="31" t="str">
        <f>'Rekapitulácia stavby'!AN14</f>
        <v>Vyplň údaj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6.96" customHeight="1">
      <c r="A17" s="36"/>
      <c r="B17" s="42"/>
      <c r="C17" s="36"/>
      <c r="D17" s="36"/>
      <c r="E17" s="36"/>
      <c r="F17" s="36"/>
      <c r="G17" s="36"/>
      <c r="H17" s="36"/>
      <c r="I17" s="136"/>
      <c r="J17" s="36"/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2" customHeight="1">
      <c r="A18" s="36"/>
      <c r="B18" s="42"/>
      <c r="C18" s="36"/>
      <c r="D18" s="135" t="s">
        <v>28</v>
      </c>
      <c r="E18" s="36"/>
      <c r="F18" s="36"/>
      <c r="G18" s="36"/>
      <c r="H18" s="36"/>
      <c r="I18" s="139" t="s">
        <v>23</v>
      </c>
      <c r="J18" s="138" t="s">
        <v>1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8" customHeight="1">
      <c r="A19" s="36"/>
      <c r="B19" s="42"/>
      <c r="C19" s="36"/>
      <c r="D19" s="36"/>
      <c r="E19" s="138" t="s">
        <v>29</v>
      </c>
      <c r="F19" s="36"/>
      <c r="G19" s="36"/>
      <c r="H19" s="36"/>
      <c r="I19" s="139" t="s">
        <v>25</v>
      </c>
      <c r="J19" s="138" t="s">
        <v>1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6.96" customHeight="1">
      <c r="A20" s="36"/>
      <c r="B20" s="42"/>
      <c r="C20" s="36"/>
      <c r="D20" s="36"/>
      <c r="E20" s="36"/>
      <c r="F20" s="36"/>
      <c r="G20" s="36"/>
      <c r="H20" s="36"/>
      <c r="I20" s="136"/>
      <c r="J20" s="36"/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2" customHeight="1">
      <c r="A21" s="36"/>
      <c r="B21" s="42"/>
      <c r="C21" s="36"/>
      <c r="D21" s="135" t="s">
        <v>32</v>
      </c>
      <c r="E21" s="36"/>
      <c r="F21" s="36"/>
      <c r="G21" s="36"/>
      <c r="H21" s="36"/>
      <c r="I21" s="139" t="s">
        <v>23</v>
      </c>
      <c r="J21" s="138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8" customHeight="1">
      <c r="A22" s="36"/>
      <c r="B22" s="42"/>
      <c r="C22" s="36"/>
      <c r="D22" s="36"/>
      <c r="E22" s="138" t="s">
        <v>33</v>
      </c>
      <c r="F22" s="36"/>
      <c r="G22" s="36"/>
      <c r="H22" s="36"/>
      <c r="I22" s="139" t="s">
        <v>25</v>
      </c>
      <c r="J22" s="138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6.96" customHeight="1">
      <c r="A23" s="36"/>
      <c r="B23" s="42"/>
      <c r="C23" s="36"/>
      <c r="D23" s="36"/>
      <c r="E23" s="36"/>
      <c r="F23" s="36"/>
      <c r="G23" s="36"/>
      <c r="H23" s="36"/>
      <c r="I23" s="136"/>
      <c r="J23" s="36"/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2" customHeight="1">
      <c r="A24" s="36"/>
      <c r="B24" s="42"/>
      <c r="C24" s="36"/>
      <c r="D24" s="135" t="s">
        <v>34</v>
      </c>
      <c r="E24" s="36"/>
      <c r="F24" s="36"/>
      <c r="G24" s="36"/>
      <c r="H24" s="36"/>
      <c r="I24" s="1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8" customFormat="1" ht="16.5" customHeight="1">
      <c r="A25" s="141"/>
      <c r="B25" s="142"/>
      <c r="C25" s="141"/>
      <c r="D25" s="141"/>
      <c r="E25" s="143" t="s">
        <v>1</v>
      </c>
      <c r="F25" s="143"/>
      <c r="G25" s="143"/>
      <c r="H25" s="143"/>
      <c r="I25" s="144"/>
      <c r="J25" s="141"/>
      <c r="K25" s="141"/>
      <c r="L25" s="145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="2" customFormat="1" ht="6.96" customHeight="1">
      <c r="A26" s="36"/>
      <c r="B26" s="42"/>
      <c r="C26" s="36"/>
      <c r="D26" s="36"/>
      <c r="E26" s="36"/>
      <c r="F26" s="36"/>
      <c r="G26" s="36"/>
      <c r="H26" s="36"/>
      <c r="I26" s="1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42"/>
      <c r="C27" s="36"/>
      <c r="D27" s="146"/>
      <c r="E27" s="146"/>
      <c r="F27" s="146"/>
      <c r="G27" s="146"/>
      <c r="H27" s="146"/>
      <c r="I27" s="147"/>
      <c r="J27" s="146"/>
      <c r="K27" s="14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25.44" customHeight="1">
      <c r="A28" s="36"/>
      <c r="B28" s="42"/>
      <c r="C28" s="36"/>
      <c r="D28" s="148" t="s">
        <v>35</v>
      </c>
      <c r="E28" s="36"/>
      <c r="F28" s="36"/>
      <c r="G28" s="36"/>
      <c r="H28" s="36"/>
      <c r="I28" s="136"/>
      <c r="J28" s="149">
        <f>ROUND(J122, 2)</f>
        <v>0</v>
      </c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6"/>
      <c r="E29" s="146"/>
      <c r="F29" s="146"/>
      <c r="G29" s="146"/>
      <c r="H29" s="146"/>
      <c r="I29" s="147"/>
      <c r="J29" s="146"/>
      <c r="K29" s="146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42"/>
      <c r="C30" s="36"/>
      <c r="D30" s="36"/>
      <c r="E30" s="36"/>
      <c r="F30" s="150" t="s">
        <v>37</v>
      </c>
      <c r="G30" s="36"/>
      <c r="H30" s="36"/>
      <c r="I30" s="151" t="s">
        <v>36</v>
      </c>
      <c r="J30" s="150" t="s">
        <v>38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42"/>
      <c r="C31" s="36"/>
      <c r="D31" s="152" t="s">
        <v>39</v>
      </c>
      <c r="E31" s="135" t="s">
        <v>40</v>
      </c>
      <c r="F31" s="153">
        <f>ROUND((SUM(BE122:BE169)),  2)</f>
        <v>0</v>
      </c>
      <c r="G31" s="36"/>
      <c r="H31" s="36"/>
      <c r="I31" s="154">
        <v>0.20000000000000001</v>
      </c>
      <c r="J31" s="153">
        <f>ROUND(((SUM(BE122:BE169))*I31),  2)</f>
        <v>0</v>
      </c>
      <c r="K31" s="3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135" t="s">
        <v>41</v>
      </c>
      <c r="F32" s="153">
        <f>ROUND((SUM(BF122:BF169)),  2)</f>
        <v>0</v>
      </c>
      <c r="G32" s="36"/>
      <c r="H32" s="36"/>
      <c r="I32" s="154">
        <v>0.20000000000000001</v>
      </c>
      <c r="J32" s="153">
        <f>ROUND(((SUM(BF122:BF169))*I32),  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36"/>
      <c r="E33" s="135" t="s">
        <v>42</v>
      </c>
      <c r="F33" s="153">
        <f>ROUND((SUM(BG122:BG169)),  2)</f>
        <v>0</v>
      </c>
      <c r="G33" s="36"/>
      <c r="H33" s="36"/>
      <c r="I33" s="154">
        <v>0.20000000000000001</v>
      </c>
      <c r="J33" s="153">
        <f>0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hidden="1" s="2" customFormat="1" ht="14.4" customHeight="1">
      <c r="A34" s="36"/>
      <c r="B34" s="42"/>
      <c r="C34" s="36"/>
      <c r="D34" s="36"/>
      <c r="E34" s="135" t="s">
        <v>43</v>
      </c>
      <c r="F34" s="153">
        <f>ROUND((SUM(BH122:BH169)),  2)</f>
        <v>0</v>
      </c>
      <c r="G34" s="36"/>
      <c r="H34" s="36"/>
      <c r="I34" s="154">
        <v>0.20000000000000001</v>
      </c>
      <c r="J34" s="153">
        <f>0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5" t="s">
        <v>44</v>
      </c>
      <c r="F35" s="153">
        <f>ROUND((SUM(BI122:BI169)),  2)</f>
        <v>0</v>
      </c>
      <c r="G35" s="36"/>
      <c r="H35" s="36"/>
      <c r="I35" s="154">
        <v>0</v>
      </c>
      <c r="J35" s="153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6.96" customHeight="1">
      <c r="A36" s="36"/>
      <c r="B36" s="42"/>
      <c r="C36" s="36"/>
      <c r="D36" s="36"/>
      <c r="E36" s="36"/>
      <c r="F36" s="36"/>
      <c r="G36" s="36"/>
      <c r="H36" s="36"/>
      <c r="I36" s="136"/>
      <c r="J36" s="36"/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25.44" customHeight="1">
      <c r="A37" s="36"/>
      <c r="B37" s="42"/>
      <c r="C37" s="155"/>
      <c r="D37" s="156" t="s">
        <v>45</v>
      </c>
      <c r="E37" s="157"/>
      <c r="F37" s="157"/>
      <c r="G37" s="158" t="s">
        <v>46</v>
      </c>
      <c r="H37" s="159" t="s">
        <v>47</v>
      </c>
      <c r="I37" s="160"/>
      <c r="J37" s="161">
        <f>SUM(J28:J35)</f>
        <v>0</v>
      </c>
      <c r="K37" s="162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1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1" customFormat="1" ht="14.4" customHeight="1">
      <c r="B39" s="18"/>
      <c r="I39" s="129"/>
      <c r="L39" s="18"/>
    </row>
    <row r="40" s="1" customFormat="1" ht="14.4" customHeight="1">
      <c r="B40" s="18"/>
      <c r="I40" s="129"/>
      <c r="L40" s="18"/>
    </row>
    <row r="41" s="1" customFormat="1" ht="14.4" customHeight="1">
      <c r="B41" s="18"/>
      <c r="I41" s="129"/>
      <c r="L41" s="18"/>
    </row>
    <row r="42" s="1" customFormat="1" ht="14.4" customHeight="1">
      <c r="B42" s="18"/>
      <c r="I42" s="129"/>
      <c r="L42" s="18"/>
    </row>
    <row r="43" s="1" customFormat="1" ht="14.4" customHeight="1">
      <c r="B43" s="18"/>
      <c r="I43" s="129"/>
      <c r="L43" s="18"/>
    </row>
    <row r="44" s="1" customFormat="1" ht="14.4" customHeight="1">
      <c r="B44" s="18"/>
      <c r="I44" s="129"/>
      <c r="L44" s="18"/>
    </row>
    <row r="45" s="1" customFormat="1" ht="14.4" customHeight="1">
      <c r="B45" s="18"/>
      <c r="I45" s="129"/>
      <c r="L45" s="18"/>
    </row>
    <row r="46" s="1" customFormat="1" ht="14.4" customHeight="1">
      <c r="B46" s="18"/>
      <c r="I46" s="129"/>
      <c r="L46" s="18"/>
    </row>
    <row r="47" s="1" customFormat="1" ht="14.4" customHeight="1">
      <c r="B47" s="18"/>
      <c r="I47" s="129"/>
      <c r="L47" s="18"/>
    </row>
    <row r="48" s="1" customFormat="1" ht="14.4" customHeight="1">
      <c r="B48" s="18"/>
      <c r="I48" s="129"/>
      <c r="L48" s="18"/>
    </row>
    <row r="49" s="1" customFormat="1" ht="14.4" customHeight="1">
      <c r="B49" s="18"/>
      <c r="I49" s="129"/>
      <c r="L49" s="18"/>
    </row>
    <row r="50" s="2" customFormat="1" ht="14.4" customHeight="1">
      <c r="B50" s="61"/>
      <c r="D50" s="163" t="s">
        <v>48</v>
      </c>
      <c r="E50" s="164"/>
      <c r="F50" s="164"/>
      <c r="G50" s="163" t="s">
        <v>49</v>
      </c>
      <c r="H50" s="164"/>
      <c r="I50" s="165"/>
      <c r="J50" s="164"/>
      <c r="K50" s="164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6" t="s">
        <v>50</v>
      </c>
      <c r="E61" s="167"/>
      <c r="F61" s="168" t="s">
        <v>51</v>
      </c>
      <c r="G61" s="166" t="s">
        <v>50</v>
      </c>
      <c r="H61" s="167"/>
      <c r="I61" s="169"/>
      <c r="J61" s="170" t="s">
        <v>51</v>
      </c>
      <c r="K61" s="167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3" t="s">
        <v>52</v>
      </c>
      <c r="E65" s="171"/>
      <c r="F65" s="171"/>
      <c r="G65" s="163" t="s">
        <v>53</v>
      </c>
      <c r="H65" s="171"/>
      <c r="I65" s="172"/>
      <c r="J65" s="171"/>
      <c r="K65" s="171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6" t="s">
        <v>50</v>
      </c>
      <c r="E76" s="167"/>
      <c r="F76" s="168" t="s">
        <v>51</v>
      </c>
      <c r="G76" s="166" t="s">
        <v>50</v>
      </c>
      <c r="H76" s="167"/>
      <c r="I76" s="169"/>
      <c r="J76" s="170" t="s">
        <v>51</v>
      </c>
      <c r="K76" s="167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hidden="1" s="2" customFormat="1" ht="6.96" customHeight="1">
      <c r="A81" s="36"/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hidden="1" s="2" customFormat="1" ht="24.96" customHeight="1">
      <c r="A82" s="36"/>
      <c r="B82" s="37"/>
      <c r="C82" s="21" t="s">
        <v>83</v>
      </c>
      <c r="D82" s="38"/>
      <c r="E82" s="38"/>
      <c r="F82" s="38"/>
      <c r="G82" s="38"/>
      <c r="H82" s="38"/>
      <c r="I82" s="136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hidden="1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136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hidden="1" s="2" customFormat="1" ht="12" customHeight="1">
      <c r="A84" s="36"/>
      <c r="B84" s="37"/>
      <c r="C84" s="30" t="s">
        <v>14</v>
      </c>
      <c r="D84" s="38"/>
      <c r="E84" s="38"/>
      <c r="F84" s="38"/>
      <c r="G84" s="38"/>
      <c r="H84" s="38"/>
      <c r="I84" s="136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hidden="1" s="2" customFormat="1" ht="16.5" customHeight="1">
      <c r="A85" s="36"/>
      <c r="B85" s="37"/>
      <c r="C85" s="38"/>
      <c r="D85" s="38"/>
      <c r="E85" s="74" t="str">
        <f>E7</f>
        <v>Chodník</v>
      </c>
      <c r="F85" s="38"/>
      <c r="G85" s="38"/>
      <c r="H85" s="38"/>
      <c r="I85" s="136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hidden="1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136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idden="1" s="2" customFormat="1" ht="12" customHeight="1">
      <c r="A87" s="36"/>
      <c r="B87" s="37"/>
      <c r="C87" s="30" t="s">
        <v>18</v>
      </c>
      <c r="D87" s="38"/>
      <c r="E87" s="38"/>
      <c r="F87" s="25" t="str">
        <f>F10</f>
        <v>Uňatín</v>
      </c>
      <c r="G87" s="38"/>
      <c r="H87" s="38"/>
      <c r="I87" s="139" t="s">
        <v>20</v>
      </c>
      <c r="J87" s="77" t="str">
        <f>IF(J10="","",J10)</f>
        <v>4. 9. 2019</v>
      </c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hidden="1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136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hidden="1" s="2" customFormat="1" ht="15.15" customHeight="1">
      <c r="A89" s="36"/>
      <c r="B89" s="37"/>
      <c r="C89" s="30" t="s">
        <v>22</v>
      </c>
      <c r="D89" s="38"/>
      <c r="E89" s="38"/>
      <c r="F89" s="25" t="str">
        <f>E13</f>
        <v>Obec Uňatín</v>
      </c>
      <c r="G89" s="38"/>
      <c r="H89" s="38"/>
      <c r="I89" s="139" t="s">
        <v>28</v>
      </c>
      <c r="J89" s="34" t="str">
        <f>E19</f>
        <v>Konstrukt steel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hidden="1" s="2" customFormat="1" ht="15.15" customHeight="1">
      <c r="A90" s="36"/>
      <c r="B90" s="37"/>
      <c r="C90" s="30" t="s">
        <v>26</v>
      </c>
      <c r="D90" s="38"/>
      <c r="E90" s="38"/>
      <c r="F90" s="25" t="str">
        <f>IF(E16="","",E16)</f>
        <v>Vyplň údaj</v>
      </c>
      <c r="G90" s="38"/>
      <c r="H90" s="38"/>
      <c r="I90" s="139" t="s">
        <v>32</v>
      </c>
      <c r="J90" s="34" t="str">
        <f>E22</f>
        <v>Matej Štugner</v>
      </c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hidden="1" s="2" customFormat="1" ht="10.32" customHeight="1">
      <c r="A91" s="36"/>
      <c r="B91" s="37"/>
      <c r="C91" s="38"/>
      <c r="D91" s="38"/>
      <c r="E91" s="38"/>
      <c r="F91" s="38"/>
      <c r="G91" s="38"/>
      <c r="H91" s="38"/>
      <c r="I91" s="136"/>
      <c r="J91" s="38"/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hidden="1" s="2" customFormat="1" ht="29.28" customHeight="1">
      <c r="A92" s="36"/>
      <c r="B92" s="37"/>
      <c r="C92" s="179" t="s">
        <v>84</v>
      </c>
      <c r="D92" s="180"/>
      <c r="E92" s="180"/>
      <c r="F92" s="180"/>
      <c r="G92" s="180"/>
      <c r="H92" s="180"/>
      <c r="I92" s="181"/>
      <c r="J92" s="182" t="s">
        <v>85</v>
      </c>
      <c r="K92" s="180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hidden="1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136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hidden="1" s="2" customFormat="1" ht="22.8" customHeight="1">
      <c r="A94" s="36"/>
      <c r="B94" s="37"/>
      <c r="C94" s="183" t="s">
        <v>86</v>
      </c>
      <c r="D94" s="38"/>
      <c r="E94" s="38"/>
      <c r="F94" s="38"/>
      <c r="G94" s="38"/>
      <c r="H94" s="38"/>
      <c r="I94" s="136"/>
      <c r="J94" s="108">
        <f>J122</f>
        <v>0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87</v>
      </c>
    </row>
    <row r="95" hidden="1" s="9" customFormat="1" ht="24.96" customHeight="1">
      <c r="A95" s="9"/>
      <c r="B95" s="184"/>
      <c r="C95" s="185"/>
      <c r="D95" s="186" t="s">
        <v>88</v>
      </c>
      <c r="E95" s="187"/>
      <c r="F95" s="187"/>
      <c r="G95" s="187"/>
      <c r="H95" s="187"/>
      <c r="I95" s="188"/>
      <c r="J95" s="189">
        <f>J123</f>
        <v>0</v>
      </c>
      <c r="K95" s="185"/>
      <c r="L95" s="19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91"/>
      <c r="C96" s="192"/>
      <c r="D96" s="193" t="s">
        <v>89</v>
      </c>
      <c r="E96" s="194"/>
      <c r="F96" s="194"/>
      <c r="G96" s="194"/>
      <c r="H96" s="194"/>
      <c r="I96" s="195"/>
      <c r="J96" s="196">
        <f>J124</f>
        <v>0</v>
      </c>
      <c r="K96" s="192"/>
      <c r="L96" s="19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91"/>
      <c r="C97" s="192"/>
      <c r="D97" s="193" t="s">
        <v>90</v>
      </c>
      <c r="E97" s="194"/>
      <c r="F97" s="194"/>
      <c r="G97" s="194"/>
      <c r="H97" s="194"/>
      <c r="I97" s="195"/>
      <c r="J97" s="196">
        <f>J135</f>
        <v>0</v>
      </c>
      <c r="K97" s="192"/>
      <c r="L97" s="19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91"/>
      <c r="C98" s="192"/>
      <c r="D98" s="193" t="s">
        <v>91</v>
      </c>
      <c r="E98" s="194"/>
      <c r="F98" s="194"/>
      <c r="G98" s="194"/>
      <c r="H98" s="194"/>
      <c r="I98" s="195"/>
      <c r="J98" s="196">
        <f>J137</f>
        <v>0</v>
      </c>
      <c r="K98" s="192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1"/>
      <c r="C99" s="192"/>
      <c r="D99" s="193" t="s">
        <v>92</v>
      </c>
      <c r="E99" s="194"/>
      <c r="F99" s="194"/>
      <c r="G99" s="194"/>
      <c r="H99" s="194"/>
      <c r="I99" s="195"/>
      <c r="J99" s="196">
        <f>J143</f>
        <v>0</v>
      </c>
      <c r="K99" s="192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1"/>
      <c r="C100" s="192"/>
      <c r="D100" s="193" t="s">
        <v>93</v>
      </c>
      <c r="E100" s="194"/>
      <c r="F100" s="194"/>
      <c r="G100" s="194"/>
      <c r="H100" s="194"/>
      <c r="I100" s="195"/>
      <c r="J100" s="196">
        <f>J148</f>
        <v>0</v>
      </c>
      <c r="K100" s="192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1"/>
      <c r="C101" s="192"/>
      <c r="D101" s="193" t="s">
        <v>94</v>
      </c>
      <c r="E101" s="194"/>
      <c r="F101" s="194"/>
      <c r="G101" s="194"/>
      <c r="H101" s="194"/>
      <c r="I101" s="195"/>
      <c r="J101" s="196">
        <f>J159</f>
        <v>0</v>
      </c>
      <c r="K101" s="192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84"/>
      <c r="C102" s="185"/>
      <c r="D102" s="186" t="s">
        <v>95</v>
      </c>
      <c r="E102" s="187"/>
      <c r="F102" s="187"/>
      <c r="G102" s="187"/>
      <c r="H102" s="187"/>
      <c r="I102" s="188"/>
      <c r="J102" s="189">
        <f>J161</f>
        <v>0</v>
      </c>
      <c r="K102" s="185"/>
      <c r="L102" s="19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91"/>
      <c r="C103" s="192"/>
      <c r="D103" s="193" t="s">
        <v>96</v>
      </c>
      <c r="E103" s="194"/>
      <c r="F103" s="194"/>
      <c r="G103" s="194"/>
      <c r="H103" s="194"/>
      <c r="I103" s="195"/>
      <c r="J103" s="196">
        <f>J162</f>
        <v>0</v>
      </c>
      <c r="K103" s="192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91"/>
      <c r="C104" s="192"/>
      <c r="D104" s="193" t="s">
        <v>97</v>
      </c>
      <c r="E104" s="194"/>
      <c r="F104" s="194"/>
      <c r="G104" s="194"/>
      <c r="H104" s="194"/>
      <c r="I104" s="195"/>
      <c r="J104" s="196">
        <f>J167</f>
        <v>0</v>
      </c>
      <c r="K104" s="192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6"/>
      <c r="B105" s="37"/>
      <c r="C105" s="38"/>
      <c r="D105" s="38"/>
      <c r="E105" s="38"/>
      <c r="F105" s="38"/>
      <c r="G105" s="38"/>
      <c r="H105" s="38"/>
      <c r="I105" s="136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hidden="1" s="2" customFormat="1" ht="6.96" customHeight="1">
      <c r="A106" s="36"/>
      <c r="B106" s="64"/>
      <c r="C106" s="65"/>
      <c r="D106" s="65"/>
      <c r="E106" s="65"/>
      <c r="F106" s="65"/>
      <c r="G106" s="65"/>
      <c r="H106" s="65"/>
      <c r="I106" s="175"/>
      <c r="J106" s="65"/>
      <c r="K106" s="65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hidden="1"/>
    <row r="108" hidden="1"/>
    <row r="109" hidden="1"/>
    <row r="110" s="2" customFormat="1" ht="6.96" customHeight="1">
      <c r="A110" s="36"/>
      <c r="B110" s="66"/>
      <c r="C110" s="67"/>
      <c r="D110" s="67"/>
      <c r="E110" s="67"/>
      <c r="F110" s="67"/>
      <c r="G110" s="67"/>
      <c r="H110" s="67"/>
      <c r="I110" s="178"/>
      <c r="J110" s="67"/>
      <c r="K110" s="67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24.96" customHeight="1">
      <c r="A111" s="36"/>
      <c r="B111" s="37"/>
      <c r="C111" s="21" t="s">
        <v>98</v>
      </c>
      <c r="D111" s="38"/>
      <c r="E111" s="38"/>
      <c r="F111" s="38"/>
      <c r="G111" s="38"/>
      <c r="H111" s="38"/>
      <c r="I111" s="136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6.96" customHeight="1">
      <c r="A112" s="36"/>
      <c r="B112" s="37"/>
      <c r="C112" s="38"/>
      <c r="D112" s="38"/>
      <c r="E112" s="38"/>
      <c r="F112" s="38"/>
      <c r="G112" s="38"/>
      <c r="H112" s="38"/>
      <c r="I112" s="136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2" customHeight="1">
      <c r="A113" s="36"/>
      <c r="B113" s="37"/>
      <c r="C113" s="30" t="s">
        <v>14</v>
      </c>
      <c r="D113" s="38"/>
      <c r="E113" s="38"/>
      <c r="F113" s="38"/>
      <c r="G113" s="38"/>
      <c r="H113" s="38"/>
      <c r="I113" s="136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6.5" customHeight="1">
      <c r="A114" s="36"/>
      <c r="B114" s="37"/>
      <c r="C114" s="38"/>
      <c r="D114" s="38"/>
      <c r="E114" s="74" t="str">
        <f>E7</f>
        <v>Chodník</v>
      </c>
      <c r="F114" s="38"/>
      <c r="G114" s="38"/>
      <c r="H114" s="38"/>
      <c r="I114" s="136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6.96" customHeight="1">
      <c r="A115" s="36"/>
      <c r="B115" s="37"/>
      <c r="C115" s="38"/>
      <c r="D115" s="38"/>
      <c r="E115" s="38"/>
      <c r="F115" s="38"/>
      <c r="G115" s="38"/>
      <c r="H115" s="38"/>
      <c r="I115" s="136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2" customHeight="1">
      <c r="A116" s="36"/>
      <c r="B116" s="37"/>
      <c r="C116" s="30" t="s">
        <v>18</v>
      </c>
      <c r="D116" s="38"/>
      <c r="E116" s="38"/>
      <c r="F116" s="25" t="str">
        <f>F10</f>
        <v>Uňatín</v>
      </c>
      <c r="G116" s="38"/>
      <c r="H116" s="38"/>
      <c r="I116" s="139" t="s">
        <v>20</v>
      </c>
      <c r="J116" s="77" t="str">
        <f>IF(J10="","",J10)</f>
        <v>4. 9. 2019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8"/>
      <c r="D117" s="38"/>
      <c r="E117" s="38"/>
      <c r="F117" s="38"/>
      <c r="G117" s="38"/>
      <c r="H117" s="38"/>
      <c r="I117" s="136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5.15" customHeight="1">
      <c r="A118" s="36"/>
      <c r="B118" s="37"/>
      <c r="C118" s="30" t="s">
        <v>22</v>
      </c>
      <c r="D118" s="38"/>
      <c r="E118" s="38"/>
      <c r="F118" s="25" t="str">
        <f>E13</f>
        <v>Obec Uňatín</v>
      </c>
      <c r="G118" s="38"/>
      <c r="H118" s="38"/>
      <c r="I118" s="139" t="s">
        <v>28</v>
      </c>
      <c r="J118" s="34" t="str">
        <f>E19</f>
        <v>Konstrukt steel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5.15" customHeight="1">
      <c r="A119" s="36"/>
      <c r="B119" s="37"/>
      <c r="C119" s="30" t="s">
        <v>26</v>
      </c>
      <c r="D119" s="38"/>
      <c r="E119" s="38"/>
      <c r="F119" s="25" t="str">
        <f>IF(E16="","",E16)</f>
        <v>Vyplň údaj</v>
      </c>
      <c r="G119" s="38"/>
      <c r="H119" s="38"/>
      <c r="I119" s="139" t="s">
        <v>32</v>
      </c>
      <c r="J119" s="34" t="str">
        <f>E22</f>
        <v>Matej Štugner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0.32" customHeight="1">
      <c r="A120" s="36"/>
      <c r="B120" s="37"/>
      <c r="C120" s="38"/>
      <c r="D120" s="38"/>
      <c r="E120" s="38"/>
      <c r="F120" s="38"/>
      <c r="G120" s="38"/>
      <c r="H120" s="38"/>
      <c r="I120" s="136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11" customFormat="1" ht="29.28" customHeight="1">
      <c r="A121" s="198"/>
      <c r="B121" s="199"/>
      <c r="C121" s="200" t="s">
        <v>99</v>
      </c>
      <c r="D121" s="201" t="s">
        <v>60</v>
      </c>
      <c r="E121" s="201" t="s">
        <v>56</v>
      </c>
      <c r="F121" s="201" t="s">
        <v>57</v>
      </c>
      <c r="G121" s="201" t="s">
        <v>100</v>
      </c>
      <c r="H121" s="201" t="s">
        <v>101</v>
      </c>
      <c r="I121" s="202" t="s">
        <v>102</v>
      </c>
      <c r="J121" s="203" t="s">
        <v>85</v>
      </c>
      <c r="K121" s="204" t="s">
        <v>103</v>
      </c>
      <c r="L121" s="205"/>
      <c r="M121" s="98" t="s">
        <v>1</v>
      </c>
      <c r="N121" s="99" t="s">
        <v>39</v>
      </c>
      <c r="O121" s="99" t="s">
        <v>104</v>
      </c>
      <c r="P121" s="99" t="s">
        <v>105</v>
      </c>
      <c r="Q121" s="99" t="s">
        <v>106</v>
      </c>
      <c r="R121" s="99" t="s">
        <v>107</v>
      </c>
      <c r="S121" s="99" t="s">
        <v>108</v>
      </c>
      <c r="T121" s="100" t="s">
        <v>109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6"/>
      <c r="B122" s="37"/>
      <c r="C122" s="105" t="s">
        <v>86</v>
      </c>
      <c r="D122" s="38"/>
      <c r="E122" s="38"/>
      <c r="F122" s="38"/>
      <c r="G122" s="38"/>
      <c r="H122" s="38"/>
      <c r="I122" s="136"/>
      <c r="J122" s="206">
        <f>BK122</f>
        <v>0</v>
      </c>
      <c r="K122" s="38"/>
      <c r="L122" s="42"/>
      <c r="M122" s="101"/>
      <c r="N122" s="207"/>
      <c r="O122" s="102"/>
      <c r="P122" s="208">
        <f>P123+P161</f>
        <v>0</v>
      </c>
      <c r="Q122" s="102"/>
      <c r="R122" s="208">
        <f>R123+R161</f>
        <v>204.93149200000002</v>
      </c>
      <c r="S122" s="102"/>
      <c r="T122" s="209">
        <f>T123+T161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74</v>
      </c>
      <c r="AU122" s="15" t="s">
        <v>87</v>
      </c>
      <c r="BK122" s="210">
        <f>BK123+BK161</f>
        <v>0</v>
      </c>
    </row>
    <row r="123" s="12" customFormat="1" ht="25.92" customHeight="1">
      <c r="A123" s="12"/>
      <c r="B123" s="211"/>
      <c r="C123" s="212"/>
      <c r="D123" s="213" t="s">
        <v>74</v>
      </c>
      <c r="E123" s="214" t="s">
        <v>110</v>
      </c>
      <c r="F123" s="214" t="s">
        <v>111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P124+P135+P137+P143+P148+P159</f>
        <v>0</v>
      </c>
      <c r="Q123" s="219"/>
      <c r="R123" s="220">
        <f>R124+R135+R137+R143+R148+R159</f>
        <v>204.78949200000002</v>
      </c>
      <c r="S123" s="219"/>
      <c r="T123" s="221">
        <f>T124+T135+T137+T143+T148+T159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80</v>
      </c>
      <c r="AT123" s="223" t="s">
        <v>74</v>
      </c>
      <c r="AU123" s="223" t="s">
        <v>75</v>
      </c>
      <c r="AY123" s="222" t="s">
        <v>112</v>
      </c>
      <c r="BK123" s="224">
        <f>BK124+BK135+BK137+BK143+BK148+BK159</f>
        <v>0</v>
      </c>
    </row>
    <row r="124" s="12" customFormat="1" ht="22.8" customHeight="1">
      <c r="A124" s="12"/>
      <c r="B124" s="211"/>
      <c r="C124" s="212"/>
      <c r="D124" s="213" t="s">
        <v>74</v>
      </c>
      <c r="E124" s="225" t="s">
        <v>80</v>
      </c>
      <c r="F124" s="225" t="s">
        <v>113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SUM(P125:P134)</f>
        <v>0</v>
      </c>
      <c r="Q124" s="219"/>
      <c r="R124" s="220">
        <f>SUM(R125:R134)</f>
        <v>0.26000000000000001</v>
      </c>
      <c r="S124" s="219"/>
      <c r="T124" s="221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80</v>
      </c>
      <c r="AT124" s="223" t="s">
        <v>74</v>
      </c>
      <c r="AU124" s="223" t="s">
        <v>80</v>
      </c>
      <c r="AY124" s="222" t="s">
        <v>112</v>
      </c>
      <c r="BK124" s="224">
        <f>SUM(BK125:BK134)</f>
        <v>0</v>
      </c>
    </row>
    <row r="125" s="2" customFormat="1" ht="16.5" customHeight="1">
      <c r="A125" s="36"/>
      <c r="B125" s="37"/>
      <c r="C125" s="227" t="s">
        <v>80</v>
      </c>
      <c r="D125" s="227" t="s">
        <v>114</v>
      </c>
      <c r="E125" s="228" t="s">
        <v>115</v>
      </c>
      <c r="F125" s="229" t="s">
        <v>116</v>
      </c>
      <c r="G125" s="230" t="s">
        <v>117</v>
      </c>
      <c r="H125" s="231">
        <v>70</v>
      </c>
      <c r="I125" s="232"/>
      <c r="J125" s="231">
        <f>ROUND(I125*H125,3)</f>
        <v>0</v>
      </c>
      <c r="K125" s="233"/>
      <c r="L125" s="42"/>
      <c r="M125" s="234" t="s">
        <v>1</v>
      </c>
      <c r="N125" s="235" t="s">
        <v>41</v>
      </c>
      <c r="O125" s="89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38" t="s">
        <v>118</v>
      </c>
      <c r="AT125" s="238" t="s">
        <v>114</v>
      </c>
      <c r="AU125" s="238" t="s">
        <v>119</v>
      </c>
      <c r="AY125" s="15" t="s">
        <v>112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5" t="s">
        <v>119</v>
      </c>
      <c r="BK125" s="240">
        <f>ROUND(I125*H125,3)</f>
        <v>0</v>
      </c>
      <c r="BL125" s="15" t="s">
        <v>118</v>
      </c>
      <c r="BM125" s="238" t="s">
        <v>120</v>
      </c>
    </row>
    <row r="126" s="2" customFormat="1" ht="24" customHeight="1">
      <c r="A126" s="36"/>
      <c r="B126" s="37"/>
      <c r="C126" s="227" t="s">
        <v>119</v>
      </c>
      <c r="D126" s="227" t="s">
        <v>114</v>
      </c>
      <c r="E126" s="228" t="s">
        <v>121</v>
      </c>
      <c r="F126" s="229" t="s">
        <v>122</v>
      </c>
      <c r="G126" s="230" t="s">
        <v>117</v>
      </c>
      <c r="H126" s="231">
        <v>70</v>
      </c>
      <c r="I126" s="232"/>
      <c r="J126" s="231">
        <f>ROUND(I126*H126,3)</f>
        <v>0</v>
      </c>
      <c r="K126" s="233"/>
      <c r="L126" s="42"/>
      <c r="M126" s="234" t="s">
        <v>1</v>
      </c>
      <c r="N126" s="235" t="s">
        <v>41</v>
      </c>
      <c r="O126" s="89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38" t="s">
        <v>118</v>
      </c>
      <c r="AT126" s="238" t="s">
        <v>114</v>
      </c>
      <c r="AU126" s="238" t="s">
        <v>119</v>
      </c>
      <c r="AY126" s="15" t="s">
        <v>112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5" t="s">
        <v>119</v>
      </c>
      <c r="BK126" s="240">
        <f>ROUND(I126*H126,3)</f>
        <v>0</v>
      </c>
      <c r="BL126" s="15" t="s">
        <v>118</v>
      </c>
      <c r="BM126" s="238" t="s">
        <v>123</v>
      </c>
    </row>
    <row r="127" s="2" customFormat="1" ht="16.5" customHeight="1">
      <c r="A127" s="36"/>
      <c r="B127" s="37"/>
      <c r="C127" s="227" t="s">
        <v>124</v>
      </c>
      <c r="D127" s="227" t="s">
        <v>114</v>
      </c>
      <c r="E127" s="228" t="s">
        <v>125</v>
      </c>
      <c r="F127" s="229" t="s">
        <v>126</v>
      </c>
      <c r="G127" s="230" t="s">
        <v>117</v>
      </c>
      <c r="H127" s="231">
        <v>5</v>
      </c>
      <c r="I127" s="232"/>
      <c r="J127" s="231">
        <f>ROUND(I127*H127,3)</f>
        <v>0</v>
      </c>
      <c r="K127" s="233"/>
      <c r="L127" s="42"/>
      <c r="M127" s="234" t="s">
        <v>1</v>
      </c>
      <c r="N127" s="235" t="s">
        <v>41</v>
      </c>
      <c r="O127" s="89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38" t="s">
        <v>118</v>
      </c>
      <c r="AT127" s="238" t="s">
        <v>114</v>
      </c>
      <c r="AU127" s="238" t="s">
        <v>119</v>
      </c>
      <c r="AY127" s="15" t="s">
        <v>112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5" t="s">
        <v>119</v>
      </c>
      <c r="BK127" s="240">
        <f>ROUND(I127*H127,3)</f>
        <v>0</v>
      </c>
      <c r="BL127" s="15" t="s">
        <v>118</v>
      </c>
      <c r="BM127" s="238" t="s">
        <v>127</v>
      </c>
    </row>
    <row r="128" s="2" customFormat="1" ht="36" customHeight="1">
      <c r="A128" s="36"/>
      <c r="B128" s="37"/>
      <c r="C128" s="227" t="s">
        <v>118</v>
      </c>
      <c r="D128" s="227" t="s">
        <v>114</v>
      </c>
      <c r="E128" s="228" t="s">
        <v>128</v>
      </c>
      <c r="F128" s="229" t="s">
        <v>129</v>
      </c>
      <c r="G128" s="230" t="s">
        <v>117</v>
      </c>
      <c r="H128" s="231">
        <v>5</v>
      </c>
      <c r="I128" s="232"/>
      <c r="J128" s="231">
        <f>ROUND(I128*H128,3)</f>
        <v>0</v>
      </c>
      <c r="K128" s="233"/>
      <c r="L128" s="42"/>
      <c r="M128" s="234" t="s">
        <v>1</v>
      </c>
      <c r="N128" s="235" t="s">
        <v>41</v>
      </c>
      <c r="O128" s="89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38" t="s">
        <v>118</v>
      </c>
      <c r="AT128" s="238" t="s">
        <v>114</v>
      </c>
      <c r="AU128" s="238" t="s">
        <v>119</v>
      </c>
      <c r="AY128" s="15" t="s">
        <v>112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5" t="s">
        <v>119</v>
      </c>
      <c r="BK128" s="240">
        <f>ROUND(I128*H128,3)</f>
        <v>0</v>
      </c>
      <c r="BL128" s="15" t="s">
        <v>118</v>
      </c>
      <c r="BM128" s="238" t="s">
        <v>130</v>
      </c>
    </row>
    <row r="129" s="2" customFormat="1" ht="24" customHeight="1">
      <c r="A129" s="36"/>
      <c r="B129" s="37"/>
      <c r="C129" s="227" t="s">
        <v>131</v>
      </c>
      <c r="D129" s="227" t="s">
        <v>114</v>
      </c>
      <c r="E129" s="228" t="s">
        <v>132</v>
      </c>
      <c r="F129" s="229" t="s">
        <v>133</v>
      </c>
      <c r="G129" s="230" t="s">
        <v>117</v>
      </c>
      <c r="H129" s="231">
        <v>75</v>
      </c>
      <c r="I129" s="232"/>
      <c r="J129" s="231">
        <f>ROUND(I129*H129,3)</f>
        <v>0</v>
      </c>
      <c r="K129" s="233"/>
      <c r="L129" s="42"/>
      <c r="M129" s="234" t="s">
        <v>1</v>
      </c>
      <c r="N129" s="235" t="s">
        <v>41</v>
      </c>
      <c r="O129" s="89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38" t="s">
        <v>118</v>
      </c>
      <c r="AT129" s="238" t="s">
        <v>114</v>
      </c>
      <c r="AU129" s="238" t="s">
        <v>119</v>
      </c>
      <c r="AY129" s="15" t="s">
        <v>112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5" t="s">
        <v>119</v>
      </c>
      <c r="BK129" s="240">
        <f>ROUND(I129*H129,3)</f>
        <v>0</v>
      </c>
      <c r="BL129" s="15" t="s">
        <v>118</v>
      </c>
      <c r="BM129" s="238" t="s">
        <v>134</v>
      </c>
    </row>
    <row r="130" s="2" customFormat="1" ht="16.5" customHeight="1">
      <c r="A130" s="36"/>
      <c r="B130" s="37"/>
      <c r="C130" s="227" t="s">
        <v>135</v>
      </c>
      <c r="D130" s="227" t="s">
        <v>114</v>
      </c>
      <c r="E130" s="228" t="s">
        <v>136</v>
      </c>
      <c r="F130" s="229" t="s">
        <v>137</v>
      </c>
      <c r="G130" s="230" t="s">
        <v>138</v>
      </c>
      <c r="H130" s="231">
        <v>400</v>
      </c>
      <c r="I130" s="232"/>
      <c r="J130" s="231">
        <f>ROUND(I130*H130,3)</f>
        <v>0</v>
      </c>
      <c r="K130" s="233"/>
      <c r="L130" s="42"/>
      <c r="M130" s="234" t="s">
        <v>1</v>
      </c>
      <c r="N130" s="235" t="s">
        <v>41</v>
      </c>
      <c r="O130" s="89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38" t="s">
        <v>118</v>
      </c>
      <c r="AT130" s="238" t="s">
        <v>114</v>
      </c>
      <c r="AU130" s="238" t="s">
        <v>119</v>
      </c>
      <c r="AY130" s="15" t="s">
        <v>112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5" t="s">
        <v>119</v>
      </c>
      <c r="BK130" s="240">
        <f>ROUND(I130*H130,3)</f>
        <v>0</v>
      </c>
      <c r="BL130" s="15" t="s">
        <v>118</v>
      </c>
      <c r="BM130" s="238" t="s">
        <v>139</v>
      </c>
    </row>
    <row r="131" s="2" customFormat="1" ht="24" customHeight="1">
      <c r="A131" s="36"/>
      <c r="B131" s="37"/>
      <c r="C131" s="227" t="s">
        <v>140</v>
      </c>
      <c r="D131" s="227" t="s">
        <v>114</v>
      </c>
      <c r="E131" s="228" t="s">
        <v>141</v>
      </c>
      <c r="F131" s="229" t="s">
        <v>142</v>
      </c>
      <c r="G131" s="230" t="s">
        <v>143</v>
      </c>
      <c r="H131" s="231">
        <v>27</v>
      </c>
      <c r="I131" s="232"/>
      <c r="J131" s="231">
        <f>ROUND(I131*H131,3)</f>
        <v>0</v>
      </c>
      <c r="K131" s="233"/>
      <c r="L131" s="42"/>
      <c r="M131" s="234" t="s">
        <v>1</v>
      </c>
      <c r="N131" s="235" t="s">
        <v>41</v>
      </c>
      <c r="O131" s="89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38" t="s">
        <v>118</v>
      </c>
      <c r="AT131" s="238" t="s">
        <v>114</v>
      </c>
      <c r="AU131" s="238" t="s">
        <v>119</v>
      </c>
      <c r="AY131" s="15" t="s">
        <v>112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5" t="s">
        <v>119</v>
      </c>
      <c r="BK131" s="240">
        <f>ROUND(I131*H131,3)</f>
        <v>0</v>
      </c>
      <c r="BL131" s="15" t="s">
        <v>118</v>
      </c>
      <c r="BM131" s="238" t="s">
        <v>144</v>
      </c>
    </row>
    <row r="132" s="2" customFormat="1" ht="16.5" customHeight="1">
      <c r="A132" s="36"/>
      <c r="B132" s="37"/>
      <c r="C132" s="227" t="s">
        <v>145</v>
      </c>
      <c r="D132" s="227" t="s">
        <v>114</v>
      </c>
      <c r="E132" s="228" t="s">
        <v>146</v>
      </c>
      <c r="F132" s="229" t="s">
        <v>147</v>
      </c>
      <c r="G132" s="230" t="s">
        <v>143</v>
      </c>
      <c r="H132" s="231">
        <v>27</v>
      </c>
      <c r="I132" s="232"/>
      <c r="J132" s="231">
        <f>ROUND(I132*H132,3)</f>
        <v>0</v>
      </c>
      <c r="K132" s="233"/>
      <c r="L132" s="42"/>
      <c r="M132" s="234" t="s">
        <v>1</v>
      </c>
      <c r="N132" s="235" t="s">
        <v>41</v>
      </c>
      <c r="O132" s="89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38" t="s">
        <v>118</v>
      </c>
      <c r="AT132" s="238" t="s">
        <v>114</v>
      </c>
      <c r="AU132" s="238" t="s">
        <v>119</v>
      </c>
      <c r="AY132" s="15" t="s">
        <v>112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5" t="s">
        <v>119</v>
      </c>
      <c r="BK132" s="240">
        <f>ROUND(I132*H132,3)</f>
        <v>0</v>
      </c>
      <c r="BL132" s="15" t="s">
        <v>118</v>
      </c>
      <c r="BM132" s="238" t="s">
        <v>148</v>
      </c>
    </row>
    <row r="133" s="2" customFormat="1" ht="24" customHeight="1">
      <c r="A133" s="36"/>
      <c r="B133" s="37"/>
      <c r="C133" s="241" t="s">
        <v>149</v>
      </c>
      <c r="D133" s="241" t="s">
        <v>150</v>
      </c>
      <c r="E133" s="242" t="s">
        <v>151</v>
      </c>
      <c r="F133" s="243" t="s">
        <v>152</v>
      </c>
      <c r="G133" s="244" t="s">
        <v>143</v>
      </c>
      <c r="H133" s="245">
        <v>22</v>
      </c>
      <c r="I133" s="246"/>
      <c r="J133" s="245">
        <f>ROUND(I133*H133,3)</f>
        <v>0</v>
      </c>
      <c r="K133" s="247"/>
      <c r="L133" s="248"/>
      <c r="M133" s="249" t="s">
        <v>1</v>
      </c>
      <c r="N133" s="250" t="s">
        <v>41</v>
      </c>
      <c r="O133" s="89"/>
      <c r="P133" s="236">
        <f>O133*H133</f>
        <v>0</v>
      </c>
      <c r="Q133" s="236">
        <v>0.0050000000000000001</v>
      </c>
      <c r="R133" s="236">
        <f>Q133*H133</f>
        <v>0.11</v>
      </c>
      <c r="S133" s="236">
        <v>0</v>
      </c>
      <c r="T133" s="237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38" t="s">
        <v>145</v>
      </c>
      <c r="AT133" s="238" t="s">
        <v>150</v>
      </c>
      <c r="AU133" s="238" t="s">
        <v>119</v>
      </c>
      <c r="AY133" s="15" t="s">
        <v>112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5" t="s">
        <v>119</v>
      </c>
      <c r="BK133" s="240">
        <f>ROUND(I133*H133,3)</f>
        <v>0</v>
      </c>
      <c r="BL133" s="15" t="s">
        <v>118</v>
      </c>
      <c r="BM133" s="238" t="s">
        <v>153</v>
      </c>
    </row>
    <row r="134" s="2" customFormat="1" ht="24" customHeight="1">
      <c r="A134" s="36"/>
      <c r="B134" s="37"/>
      <c r="C134" s="241" t="s">
        <v>154</v>
      </c>
      <c r="D134" s="241" t="s">
        <v>150</v>
      </c>
      <c r="E134" s="242" t="s">
        <v>155</v>
      </c>
      <c r="F134" s="243" t="s">
        <v>156</v>
      </c>
      <c r="G134" s="244" t="s">
        <v>143</v>
      </c>
      <c r="H134" s="245">
        <v>5</v>
      </c>
      <c r="I134" s="246"/>
      <c r="J134" s="245">
        <f>ROUND(I134*H134,3)</f>
        <v>0</v>
      </c>
      <c r="K134" s="247"/>
      <c r="L134" s="248"/>
      <c r="M134" s="249" t="s">
        <v>1</v>
      </c>
      <c r="N134" s="250" t="s">
        <v>41</v>
      </c>
      <c r="O134" s="89"/>
      <c r="P134" s="236">
        <f>O134*H134</f>
        <v>0</v>
      </c>
      <c r="Q134" s="236">
        <v>0.029999999999999999</v>
      </c>
      <c r="R134" s="236">
        <f>Q134*H134</f>
        <v>0.14999999999999999</v>
      </c>
      <c r="S134" s="236">
        <v>0</v>
      </c>
      <c r="T134" s="23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38" t="s">
        <v>145</v>
      </c>
      <c r="AT134" s="238" t="s">
        <v>150</v>
      </c>
      <c r="AU134" s="238" t="s">
        <v>119</v>
      </c>
      <c r="AY134" s="15" t="s">
        <v>112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5" t="s">
        <v>119</v>
      </c>
      <c r="BK134" s="240">
        <f>ROUND(I134*H134,3)</f>
        <v>0</v>
      </c>
      <c r="BL134" s="15" t="s">
        <v>118</v>
      </c>
      <c r="BM134" s="238" t="s">
        <v>157</v>
      </c>
    </row>
    <row r="135" s="12" customFormat="1" ht="22.8" customHeight="1">
      <c r="A135" s="12"/>
      <c r="B135" s="211"/>
      <c r="C135" s="212"/>
      <c r="D135" s="213" t="s">
        <v>74</v>
      </c>
      <c r="E135" s="225" t="s">
        <v>119</v>
      </c>
      <c r="F135" s="225" t="s">
        <v>158</v>
      </c>
      <c r="G135" s="212"/>
      <c r="H135" s="212"/>
      <c r="I135" s="215"/>
      <c r="J135" s="226">
        <f>BK135</f>
        <v>0</v>
      </c>
      <c r="K135" s="212"/>
      <c r="L135" s="217"/>
      <c r="M135" s="218"/>
      <c r="N135" s="219"/>
      <c r="O135" s="219"/>
      <c r="P135" s="220">
        <f>P136</f>
        <v>0</v>
      </c>
      <c r="Q135" s="219"/>
      <c r="R135" s="220">
        <f>R136</f>
        <v>8.8605199999999993</v>
      </c>
      <c r="S135" s="219"/>
      <c r="T135" s="221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2" t="s">
        <v>80</v>
      </c>
      <c r="AT135" s="223" t="s">
        <v>74</v>
      </c>
      <c r="AU135" s="223" t="s">
        <v>80</v>
      </c>
      <c r="AY135" s="222" t="s">
        <v>112</v>
      </c>
      <c r="BK135" s="224">
        <f>BK136</f>
        <v>0</v>
      </c>
    </row>
    <row r="136" s="2" customFormat="1" ht="16.5" customHeight="1">
      <c r="A136" s="36"/>
      <c r="B136" s="37"/>
      <c r="C136" s="227" t="s">
        <v>159</v>
      </c>
      <c r="D136" s="227" t="s">
        <v>114</v>
      </c>
      <c r="E136" s="228" t="s">
        <v>160</v>
      </c>
      <c r="F136" s="229" t="s">
        <v>161</v>
      </c>
      <c r="G136" s="230" t="s">
        <v>117</v>
      </c>
      <c r="H136" s="231">
        <v>4</v>
      </c>
      <c r="I136" s="232"/>
      <c r="J136" s="231">
        <f>ROUND(I136*H136,3)</f>
        <v>0</v>
      </c>
      <c r="K136" s="233"/>
      <c r="L136" s="42"/>
      <c r="M136" s="234" t="s">
        <v>1</v>
      </c>
      <c r="N136" s="235" t="s">
        <v>41</v>
      </c>
      <c r="O136" s="89"/>
      <c r="P136" s="236">
        <f>O136*H136</f>
        <v>0</v>
      </c>
      <c r="Q136" s="236">
        <v>2.2151299999999998</v>
      </c>
      <c r="R136" s="236">
        <f>Q136*H136</f>
        <v>8.8605199999999993</v>
      </c>
      <c r="S136" s="236">
        <v>0</v>
      </c>
      <c r="T136" s="23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38" t="s">
        <v>118</v>
      </c>
      <c r="AT136" s="238" t="s">
        <v>114</v>
      </c>
      <c r="AU136" s="238" t="s">
        <v>119</v>
      </c>
      <c r="AY136" s="15" t="s">
        <v>112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5" t="s">
        <v>119</v>
      </c>
      <c r="BK136" s="240">
        <f>ROUND(I136*H136,3)</f>
        <v>0</v>
      </c>
      <c r="BL136" s="15" t="s">
        <v>118</v>
      </c>
      <c r="BM136" s="238" t="s">
        <v>162</v>
      </c>
    </row>
    <row r="137" s="12" customFormat="1" ht="22.8" customHeight="1">
      <c r="A137" s="12"/>
      <c r="B137" s="211"/>
      <c r="C137" s="212"/>
      <c r="D137" s="213" t="s">
        <v>74</v>
      </c>
      <c r="E137" s="225" t="s">
        <v>124</v>
      </c>
      <c r="F137" s="225" t="s">
        <v>163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SUM(P138:P142)</f>
        <v>0</v>
      </c>
      <c r="Q137" s="219"/>
      <c r="R137" s="220">
        <f>SUM(R138:R142)</f>
        <v>3.7778519999999998</v>
      </c>
      <c r="S137" s="219"/>
      <c r="T137" s="221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80</v>
      </c>
      <c r="AT137" s="223" t="s">
        <v>74</v>
      </c>
      <c r="AU137" s="223" t="s">
        <v>80</v>
      </c>
      <c r="AY137" s="222" t="s">
        <v>112</v>
      </c>
      <c r="BK137" s="224">
        <f>SUM(BK138:BK142)</f>
        <v>0</v>
      </c>
    </row>
    <row r="138" s="2" customFormat="1" ht="24" customHeight="1">
      <c r="A138" s="36"/>
      <c r="B138" s="37"/>
      <c r="C138" s="227" t="s">
        <v>164</v>
      </c>
      <c r="D138" s="227" t="s">
        <v>114</v>
      </c>
      <c r="E138" s="228" t="s">
        <v>165</v>
      </c>
      <c r="F138" s="229" t="s">
        <v>166</v>
      </c>
      <c r="G138" s="230" t="s">
        <v>117</v>
      </c>
      <c r="H138" s="231">
        <v>1.625</v>
      </c>
      <c r="I138" s="232"/>
      <c r="J138" s="231">
        <f>ROUND(I138*H138,3)</f>
        <v>0</v>
      </c>
      <c r="K138" s="233"/>
      <c r="L138" s="42"/>
      <c r="M138" s="234" t="s">
        <v>1</v>
      </c>
      <c r="N138" s="235" t="s">
        <v>41</v>
      </c>
      <c r="O138" s="89"/>
      <c r="P138" s="236">
        <f>O138*H138</f>
        <v>0</v>
      </c>
      <c r="Q138" s="236">
        <v>2.1286399999999999</v>
      </c>
      <c r="R138" s="236">
        <f>Q138*H138</f>
        <v>3.4590399999999999</v>
      </c>
      <c r="S138" s="236">
        <v>0</v>
      </c>
      <c r="T138" s="23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38" t="s">
        <v>118</v>
      </c>
      <c r="AT138" s="238" t="s">
        <v>114</v>
      </c>
      <c r="AU138" s="238" t="s">
        <v>119</v>
      </c>
      <c r="AY138" s="15" t="s">
        <v>112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5" t="s">
        <v>119</v>
      </c>
      <c r="BK138" s="240">
        <f>ROUND(I138*H138,3)</f>
        <v>0</v>
      </c>
      <c r="BL138" s="15" t="s">
        <v>118</v>
      </c>
      <c r="BM138" s="238" t="s">
        <v>167</v>
      </c>
    </row>
    <row r="139" s="2" customFormat="1" ht="24" customHeight="1">
      <c r="A139" s="36"/>
      <c r="B139" s="37"/>
      <c r="C139" s="227" t="s">
        <v>168</v>
      </c>
      <c r="D139" s="227" t="s">
        <v>114</v>
      </c>
      <c r="E139" s="228" t="s">
        <v>169</v>
      </c>
      <c r="F139" s="229" t="s">
        <v>170</v>
      </c>
      <c r="G139" s="230" t="s">
        <v>171</v>
      </c>
      <c r="H139" s="231">
        <v>0.081000000000000003</v>
      </c>
      <c r="I139" s="232"/>
      <c r="J139" s="231">
        <f>ROUND(I139*H139,3)</f>
        <v>0</v>
      </c>
      <c r="K139" s="233"/>
      <c r="L139" s="42"/>
      <c r="M139" s="234" t="s">
        <v>1</v>
      </c>
      <c r="N139" s="235" t="s">
        <v>41</v>
      </c>
      <c r="O139" s="89"/>
      <c r="P139" s="236">
        <f>O139*H139</f>
        <v>0</v>
      </c>
      <c r="Q139" s="236">
        <v>1.002</v>
      </c>
      <c r="R139" s="236">
        <f>Q139*H139</f>
        <v>0.081161999999999998</v>
      </c>
      <c r="S139" s="236">
        <v>0</v>
      </c>
      <c r="T139" s="23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38" t="s">
        <v>118</v>
      </c>
      <c r="AT139" s="238" t="s">
        <v>114</v>
      </c>
      <c r="AU139" s="238" t="s">
        <v>119</v>
      </c>
      <c r="AY139" s="15" t="s">
        <v>112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5" t="s">
        <v>119</v>
      </c>
      <c r="BK139" s="240">
        <f>ROUND(I139*H139,3)</f>
        <v>0</v>
      </c>
      <c r="BL139" s="15" t="s">
        <v>118</v>
      </c>
      <c r="BM139" s="238" t="s">
        <v>172</v>
      </c>
    </row>
    <row r="140" s="13" customFormat="1">
      <c r="A140" s="13"/>
      <c r="B140" s="251"/>
      <c r="C140" s="252"/>
      <c r="D140" s="253" t="s">
        <v>173</v>
      </c>
      <c r="E140" s="254" t="s">
        <v>1</v>
      </c>
      <c r="F140" s="255" t="s">
        <v>174</v>
      </c>
      <c r="G140" s="252"/>
      <c r="H140" s="256">
        <v>0.081000000000000003</v>
      </c>
      <c r="I140" s="257"/>
      <c r="J140" s="252"/>
      <c r="K140" s="252"/>
      <c r="L140" s="258"/>
      <c r="M140" s="259"/>
      <c r="N140" s="260"/>
      <c r="O140" s="260"/>
      <c r="P140" s="260"/>
      <c r="Q140" s="260"/>
      <c r="R140" s="260"/>
      <c r="S140" s="260"/>
      <c r="T140" s="26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2" t="s">
        <v>173</v>
      </c>
      <c r="AU140" s="262" t="s">
        <v>119</v>
      </c>
      <c r="AV140" s="13" t="s">
        <v>119</v>
      </c>
      <c r="AW140" s="13" t="s">
        <v>30</v>
      </c>
      <c r="AX140" s="13" t="s">
        <v>80</v>
      </c>
      <c r="AY140" s="262" t="s">
        <v>112</v>
      </c>
    </row>
    <row r="141" s="2" customFormat="1" ht="24" customHeight="1">
      <c r="A141" s="36"/>
      <c r="B141" s="37"/>
      <c r="C141" s="227" t="s">
        <v>175</v>
      </c>
      <c r="D141" s="227" t="s">
        <v>114</v>
      </c>
      <c r="E141" s="228" t="s">
        <v>176</v>
      </c>
      <c r="F141" s="229" t="s">
        <v>177</v>
      </c>
      <c r="G141" s="230" t="s">
        <v>178</v>
      </c>
      <c r="H141" s="231">
        <v>8.5</v>
      </c>
      <c r="I141" s="232"/>
      <c r="J141" s="231">
        <f>ROUND(I141*H141,3)</f>
        <v>0</v>
      </c>
      <c r="K141" s="233"/>
      <c r="L141" s="42"/>
      <c r="M141" s="234" t="s">
        <v>1</v>
      </c>
      <c r="N141" s="235" t="s">
        <v>41</v>
      </c>
      <c r="O141" s="89"/>
      <c r="P141" s="236">
        <f>O141*H141</f>
        <v>0</v>
      </c>
      <c r="Q141" s="236">
        <v>0.0012999999999999999</v>
      </c>
      <c r="R141" s="236">
        <f>Q141*H141</f>
        <v>0.011049999999999999</v>
      </c>
      <c r="S141" s="236">
        <v>0</v>
      </c>
      <c r="T141" s="23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38" t="s">
        <v>118</v>
      </c>
      <c r="AT141" s="238" t="s">
        <v>114</v>
      </c>
      <c r="AU141" s="238" t="s">
        <v>119</v>
      </c>
      <c r="AY141" s="15" t="s">
        <v>112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5" t="s">
        <v>119</v>
      </c>
      <c r="BK141" s="240">
        <f>ROUND(I141*H141,3)</f>
        <v>0</v>
      </c>
      <c r="BL141" s="15" t="s">
        <v>118</v>
      </c>
      <c r="BM141" s="238" t="s">
        <v>179</v>
      </c>
    </row>
    <row r="142" s="2" customFormat="1" ht="24" customHeight="1">
      <c r="A142" s="36"/>
      <c r="B142" s="37"/>
      <c r="C142" s="241" t="s">
        <v>180</v>
      </c>
      <c r="D142" s="241" t="s">
        <v>150</v>
      </c>
      <c r="E142" s="242" t="s">
        <v>181</v>
      </c>
      <c r="F142" s="243" t="s">
        <v>182</v>
      </c>
      <c r="G142" s="244" t="s">
        <v>143</v>
      </c>
      <c r="H142" s="245">
        <v>22</v>
      </c>
      <c r="I142" s="246"/>
      <c r="J142" s="245">
        <f>ROUND(I142*H142,3)</f>
        <v>0</v>
      </c>
      <c r="K142" s="247"/>
      <c r="L142" s="248"/>
      <c r="M142" s="249" t="s">
        <v>1</v>
      </c>
      <c r="N142" s="250" t="s">
        <v>41</v>
      </c>
      <c r="O142" s="89"/>
      <c r="P142" s="236">
        <f>O142*H142</f>
        <v>0</v>
      </c>
      <c r="Q142" s="236">
        <v>0.0103</v>
      </c>
      <c r="R142" s="236">
        <f>Q142*H142</f>
        <v>0.2266</v>
      </c>
      <c r="S142" s="236">
        <v>0</v>
      </c>
      <c r="T142" s="23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38" t="s">
        <v>145</v>
      </c>
      <c r="AT142" s="238" t="s">
        <v>150</v>
      </c>
      <c r="AU142" s="238" t="s">
        <v>119</v>
      </c>
      <c r="AY142" s="15" t="s">
        <v>112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5" t="s">
        <v>119</v>
      </c>
      <c r="BK142" s="240">
        <f>ROUND(I142*H142,3)</f>
        <v>0</v>
      </c>
      <c r="BL142" s="15" t="s">
        <v>118</v>
      </c>
      <c r="BM142" s="238" t="s">
        <v>183</v>
      </c>
    </row>
    <row r="143" s="12" customFormat="1" ht="22.8" customHeight="1">
      <c r="A143" s="12"/>
      <c r="B143" s="211"/>
      <c r="C143" s="212"/>
      <c r="D143" s="213" t="s">
        <v>74</v>
      </c>
      <c r="E143" s="225" t="s">
        <v>131</v>
      </c>
      <c r="F143" s="225" t="s">
        <v>184</v>
      </c>
      <c r="G143" s="212"/>
      <c r="H143" s="212"/>
      <c r="I143" s="215"/>
      <c r="J143" s="226">
        <f>BK143</f>
        <v>0</v>
      </c>
      <c r="K143" s="212"/>
      <c r="L143" s="217"/>
      <c r="M143" s="218"/>
      <c r="N143" s="219"/>
      <c r="O143" s="219"/>
      <c r="P143" s="220">
        <f>SUM(P144:P147)</f>
        <v>0</v>
      </c>
      <c r="Q143" s="219"/>
      <c r="R143" s="220">
        <f>SUM(R144:R147)</f>
        <v>166.85200000000003</v>
      </c>
      <c r="S143" s="219"/>
      <c r="T143" s="221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80</v>
      </c>
      <c r="AT143" s="223" t="s">
        <v>74</v>
      </c>
      <c r="AU143" s="223" t="s">
        <v>80</v>
      </c>
      <c r="AY143" s="222" t="s">
        <v>112</v>
      </c>
      <c r="BK143" s="224">
        <f>SUM(BK144:BK147)</f>
        <v>0</v>
      </c>
    </row>
    <row r="144" s="2" customFormat="1" ht="24" customHeight="1">
      <c r="A144" s="36"/>
      <c r="B144" s="37"/>
      <c r="C144" s="227" t="s">
        <v>185</v>
      </c>
      <c r="D144" s="227" t="s">
        <v>114</v>
      </c>
      <c r="E144" s="228" t="s">
        <v>186</v>
      </c>
      <c r="F144" s="229" t="s">
        <v>187</v>
      </c>
      <c r="G144" s="230" t="s">
        <v>138</v>
      </c>
      <c r="H144" s="231">
        <v>280</v>
      </c>
      <c r="I144" s="232"/>
      <c r="J144" s="231">
        <f>ROUND(I144*H144,3)</f>
        <v>0</v>
      </c>
      <c r="K144" s="233"/>
      <c r="L144" s="42"/>
      <c r="M144" s="234" t="s">
        <v>1</v>
      </c>
      <c r="N144" s="235" t="s">
        <v>41</v>
      </c>
      <c r="O144" s="89"/>
      <c r="P144" s="236">
        <f>O144*H144</f>
        <v>0</v>
      </c>
      <c r="Q144" s="236">
        <v>0.37080000000000002</v>
      </c>
      <c r="R144" s="236">
        <f>Q144*H144</f>
        <v>103.82400000000001</v>
      </c>
      <c r="S144" s="236">
        <v>0</v>
      </c>
      <c r="T144" s="23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38" t="s">
        <v>118</v>
      </c>
      <c r="AT144" s="238" t="s">
        <v>114</v>
      </c>
      <c r="AU144" s="238" t="s">
        <v>119</v>
      </c>
      <c r="AY144" s="15" t="s">
        <v>112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5" t="s">
        <v>119</v>
      </c>
      <c r="BK144" s="240">
        <f>ROUND(I144*H144,3)</f>
        <v>0</v>
      </c>
      <c r="BL144" s="15" t="s">
        <v>118</v>
      </c>
      <c r="BM144" s="238" t="s">
        <v>188</v>
      </c>
    </row>
    <row r="145" s="2" customFormat="1" ht="36" customHeight="1">
      <c r="A145" s="36"/>
      <c r="B145" s="37"/>
      <c r="C145" s="227" t="s">
        <v>189</v>
      </c>
      <c r="D145" s="227" t="s">
        <v>114</v>
      </c>
      <c r="E145" s="228" t="s">
        <v>190</v>
      </c>
      <c r="F145" s="229" t="s">
        <v>191</v>
      </c>
      <c r="G145" s="230" t="s">
        <v>138</v>
      </c>
      <c r="H145" s="231">
        <v>280</v>
      </c>
      <c r="I145" s="232"/>
      <c r="J145" s="231">
        <f>ROUND(I145*H145,3)</f>
        <v>0</v>
      </c>
      <c r="K145" s="233"/>
      <c r="L145" s="42"/>
      <c r="M145" s="234" t="s">
        <v>1</v>
      </c>
      <c r="N145" s="235" t="s">
        <v>41</v>
      </c>
      <c r="O145" s="89"/>
      <c r="P145" s="236">
        <f>O145*H145</f>
        <v>0</v>
      </c>
      <c r="Q145" s="236">
        <v>0.092499999999999999</v>
      </c>
      <c r="R145" s="236">
        <f>Q145*H145</f>
        <v>25.899999999999999</v>
      </c>
      <c r="S145" s="236">
        <v>0</v>
      </c>
      <c r="T145" s="237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38" t="s">
        <v>118</v>
      </c>
      <c r="AT145" s="238" t="s">
        <v>114</v>
      </c>
      <c r="AU145" s="238" t="s">
        <v>119</v>
      </c>
      <c r="AY145" s="15" t="s">
        <v>112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5" t="s">
        <v>119</v>
      </c>
      <c r="BK145" s="240">
        <f>ROUND(I145*H145,3)</f>
        <v>0</v>
      </c>
      <c r="BL145" s="15" t="s">
        <v>118</v>
      </c>
      <c r="BM145" s="238" t="s">
        <v>192</v>
      </c>
    </row>
    <row r="146" s="2" customFormat="1" ht="16.5" customHeight="1">
      <c r="A146" s="36"/>
      <c r="B146" s="37"/>
      <c r="C146" s="241" t="s">
        <v>193</v>
      </c>
      <c r="D146" s="241" t="s">
        <v>150</v>
      </c>
      <c r="E146" s="242" t="s">
        <v>194</v>
      </c>
      <c r="F146" s="243" t="s">
        <v>195</v>
      </c>
      <c r="G146" s="244" t="s">
        <v>138</v>
      </c>
      <c r="H146" s="245">
        <v>285.60000000000002</v>
      </c>
      <c r="I146" s="246"/>
      <c r="J146" s="245">
        <f>ROUND(I146*H146,3)</f>
        <v>0</v>
      </c>
      <c r="K146" s="247"/>
      <c r="L146" s="248"/>
      <c r="M146" s="249" t="s">
        <v>1</v>
      </c>
      <c r="N146" s="250" t="s">
        <v>41</v>
      </c>
      <c r="O146" s="89"/>
      <c r="P146" s="236">
        <f>O146*H146</f>
        <v>0</v>
      </c>
      <c r="Q146" s="236">
        <v>0.13</v>
      </c>
      <c r="R146" s="236">
        <f>Q146*H146</f>
        <v>37.128000000000007</v>
      </c>
      <c r="S146" s="236">
        <v>0</v>
      </c>
      <c r="T146" s="23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38" t="s">
        <v>145</v>
      </c>
      <c r="AT146" s="238" t="s">
        <v>150</v>
      </c>
      <c r="AU146" s="238" t="s">
        <v>119</v>
      </c>
      <c r="AY146" s="15" t="s">
        <v>112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5" t="s">
        <v>119</v>
      </c>
      <c r="BK146" s="240">
        <f>ROUND(I146*H146,3)</f>
        <v>0</v>
      </c>
      <c r="BL146" s="15" t="s">
        <v>118</v>
      </c>
      <c r="BM146" s="238" t="s">
        <v>196</v>
      </c>
    </row>
    <row r="147" s="13" customFormat="1">
      <c r="A147" s="13"/>
      <c r="B147" s="251"/>
      <c r="C147" s="252"/>
      <c r="D147" s="253" t="s">
        <v>173</v>
      </c>
      <c r="E147" s="252"/>
      <c r="F147" s="255" t="s">
        <v>197</v>
      </c>
      <c r="G147" s="252"/>
      <c r="H147" s="256">
        <v>285.60000000000002</v>
      </c>
      <c r="I147" s="257"/>
      <c r="J147" s="252"/>
      <c r="K147" s="252"/>
      <c r="L147" s="258"/>
      <c r="M147" s="259"/>
      <c r="N147" s="260"/>
      <c r="O147" s="260"/>
      <c r="P147" s="260"/>
      <c r="Q147" s="260"/>
      <c r="R147" s="260"/>
      <c r="S147" s="260"/>
      <c r="T147" s="26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2" t="s">
        <v>173</v>
      </c>
      <c r="AU147" s="262" t="s">
        <v>119</v>
      </c>
      <c r="AV147" s="13" t="s">
        <v>119</v>
      </c>
      <c r="AW147" s="13" t="s">
        <v>4</v>
      </c>
      <c r="AX147" s="13" t="s">
        <v>80</v>
      </c>
      <c r="AY147" s="262" t="s">
        <v>112</v>
      </c>
    </row>
    <row r="148" s="12" customFormat="1" ht="22.8" customHeight="1">
      <c r="A148" s="12"/>
      <c r="B148" s="211"/>
      <c r="C148" s="212"/>
      <c r="D148" s="213" t="s">
        <v>74</v>
      </c>
      <c r="E148" s="225" t="s">
        <v>149</v>
      </c>
      <c r="F148" s="225" t="s">
        <v>198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SUM(P149:P158)</f>
        <v>0</v>
      </c>
      <c r="Q148" s="219"/>
      <c r="R148" s="220">
        <f>SUM(R149:R158)</f>
        <v>25.039120000000004</v>
      </c>
      <c r="S148" s="219"/>
      <c r="T148" s="221">
        <f>SUM(T149:T158)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80</v>
      </c>
      <c r="AT148" s="223" t="s">
        <v>74</v>
      </c>
      <c r="AU148" s="223" t="s">
        <v>80</v>
      </c>
      <c r="AY148" s="222" t="s">
        <v>112</v>
      </c>
      <c r="BK148" s="224">
        <f>SUM(BK149:BK158)</f>
        <v>0</v>
      </c>
    </row>
    <row r="149" s="2" customFormat="1" ht="36" customHeight="1">
      <c r="A149" s="36"/>
      <c r="B149" s="37"/>
      <c r="C149" s="227" t="s">
        <v>199</v>
      </c>
      <c r="D149" s="227" t="s">
        <v>114</v>
      </c>
      <c r="E149" s="228" t="s">
        <v>200</v>
      </c>
      <c r="F149" s="229" t="s">
        <v>201</v>
      </c>
      <c r="G149" s="230" t="s">
        <v>178</v>
      </c>
      <c r="H149" s="231">
        <v>115</v>
      </c>
      <c r="I149" s="232"/>
      <c r="J149" s="231">
        <f>ROUND(I149*H149,3)</f>
        <v>0</v>
      </c>
      <c r="K149" s="233"/>
      <c r="L149" s="42"/>
      <c r="M149" s="234" t="s">
        <v>1</v>
      </c>
      <c r="N149" s="235" t="s">
        <v>41</v>
      </c>
      <c r="O149" s="89"/>
      <c r="P149" s="236">
        <f>O149*H149</f>
        <v>0</v>
      </c>
      <c r="Q149" s="236">
        <v>0.098530000000000006</v>
      </c>
      <c r="R149" s="236">
        <f>Q149*H149</f>
        <v>11.330950000000001</v>
      </c>
      <c r="S149" s="236">
        <v>0</v>
      </c>
      <c r="T149" s="237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38" t="s">
        <v>118</v>
      </c>
      <c r="AT149" s="238" t="s">
        <v>114</v>
      </c>
      <c r="AU149" s="238" t="s">
        <v>119</v>
      </c>
      <c r="AY149" s="15" t="s">
        <v>112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5" t="s">
        <v>119</v>
      </c>
      <c r="BK149" s="240">
        <f>ROUND(I149*H149,3)</f>
        <v>0</v>
      </c>
      <c r="BL149" s="15" t="s">
        <v>118</v>
      </c>
      <c r="BM149" s="238" t="s">
        <v>202</v>
      </c>
    </row>
    <row r="150" s="2" customFormat="1" ht="24" customHeight="1">
      <c r="A150" s="36"/>
      <c r="B150" s="37"/>
      <c r="C150" s="241" t="s">
        <v>7</v>
      </c>
      <c r="D150" s="241" t="s">
        <v>150</v>
      </c>
      <c r="E150" s="242" t="s">
        <v>203</v>
      </c>
      <c r="F150" s="243" t="s">
        <v>204</v>
      </c>
      <c r="G150" s="244" t="s">
        <v>143</v>
      </c>
      <c r="H150" s="245">
        <v>116.15000000000001</v>
      </c>
      <c r="I150" s="246"/>
      <c r="J150" s="245">
        <f>ROUND(I150*H150,3)</f>
        <v>0</v>
      </c>
      <c r="K150" s="247"/>
      <c r="L150" s="248"/>
      <c r="M150" s="249" t="s">
        <v>1</v>
      </c>
      <c r="N150" s="250" t="s">
        <v>41</v>
      </c>
      <c r="O150" s="89"/>
      <c r="P150" s="236">
        <f>O150*H150</f>
        <v>0</v>
      </c>
      <c r="Q150" s="236">
        <v>0.023</v>
      </c>
      <c r="R150" s="236">
        <f>Q150*H150</f>
        <v>2.6714500000000001</v>
      </c>
      <c r="S150" s="236">
        <v>0</v>
      </c>
      <c r="T150" s="23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38" t="s">
        <v>145</v>
      </c>
      <c r="AT150" s="238" t="s">
        <v>150</v>
      </c>
      <c r="AU150" s="238" t="s">
        <v>119</v>
      </c>
      <c r="AY150" s="15" t="s">
        <v>112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5" t="s">
        <v>119</v>
      </c>
      <c r="BK150" s="240">
        <f>ROUND(I150*H150,3)</f>
        <v>0</v>
      </c>
      <c r="BL150" s="15" t="s">
        <v>118</v>
      </c>
      <c r="BM150" s="238" t="s">
        <v>205</v>
      </c>
    </row>
    <row r="151" s="13" customFormat="1">
      <c r="A151" s="13"/>
      <c r="B151" s="251"/>
      <c r="C151" s="252"/>
      <c r="D151" s="253" t="s">
        <v>173</v>
      </c>
      <c r="E151" s="252"/>
      <c r="F151" s="255" t="s">
        <v>206</v>
      </c>
      <c r="G151" s="252"/>
      <c r="H151" s="256">
        <v>116.15000000000001</v>
      </c>
      <c r="I151" s="257"/>
      <c r="J151" s="252"/>
      <c r="K151" s="252"/>
      <c r="L151" s="258"/>
      <c r="M151" s="259"/>
      <c r="N151" s="260"/>
      <c r="O151" s="260"/>
      <c r="P151" s="260"/>
      <c r="Q151" s="260"/>
      <c r="R151" s="260"/>
      <c r="S151" s="260"/>
      <c r="T151" s="26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2" t="s">
        <v>173</v>
      </c>
      <c r="AU151" s="262" t="s">
        <v>119</v>
      </c>
      <c r="AV151" s="13" t="s">
        <v>119</v>
      </c>
      <c r="AW151" s="13" t="s">
        <v>4</v>
      </c>
      <c r="AX151" s="13" t="s">
        <v>80</v>
      </c>
      <c r="AY151" s="262" t="s">
        <v>112</v>
      </c>
    </row>
    <row r="152" s="2" customFormat="1" ht="24" customHeight="1">
      <c r="A152" s="36"/>
      <c r="B152" s="37"/>
      <c r="C152" s="227" t="s">
        <v>207</v>
      </c>
      <c r="D152" s="227" t="s">
        <v>114</v>
      </c>
      <c r="E152" s="228" t="s">
        <v>208</v>
      </c>
      <c r="F152" s="229" t="s">
        <v>209</v>
      </c>
      <c r="G152" s="230" t="s">
        <v>178</v>
      </c>
      <c r="H152" s="231">
        <v>45</v>
      </c>
      <c r="I152" s="232"/>
      <c r="J152" s="231">
        <f>ROUND(I152*H152,3)</f>
        <v>0</v>
      </c>
      <c r="K152" s="233"/>
      <c r="L152" s="42"/>
      <c r="M152" s="234" t="s">
        <v>1</v>
      </c>
      <c r="N152" s="235" t="s">
        <v>41</v>
      </c>
      <c r="O152" s="89"/>
      <c r="P152" s="236">
        <f>O152*H152</f>
        <v>0</v>
      </c>
      <c r="Q152" s="236">
        <v>0.12385</v>
      </c>
      <c r="R152" s="236">
        <f>Q152*H152</f>
        <v>5.5732499999999998</v>
      </c>
      <c r="S152" s="236">
        <v>0</v>
      </c>
      <c r="T152" s="23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38" t="s">
        <v>118</v>
      </c>
      <c r="AT152" s="238" t="s">
        <v>114</v>
      </c>
      <c r="AU152" s="238" t="s">
        <v>119</v>
      </c>
      <c r="AY152" s="15" t="s">
        <v>112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5" t="s">
        <v>119</v>
      </c>
      <c r="BK152" s="240">
        <f>ROUND(I152*H152,3)</f>
        <v>0</v>
      </c>
      <c r="BL152" s="15" t="s">
        <v>118</v>
      </c>
      <c r="BM152" s="238" t="s">
        <v>210</v>
      </c>
    </row>
    <row r="153" s="2" customFormat="1" ht="16.5" customHeight="1">
      <c r="A153" s="36"/>
      <c r="B153" s="37"/>
      <c r="C153" s="241" t="s">
        <v>211</v>
      </c>
      <c r="D153" s="241" t="s">
        <v>150</v>
      </c>
      <c r="E153" s="242" t="s">
        <v>212</v>
      </c>
      <c r="F153" s="243" t="s">
        <v>213</v>
      </c>
      <c r="G153" s="244" t="s">
        <v>143</v>
      </c>
      <c r="H153" s="245">
        <v>275</v>
      </c>
      <c r="I153" s="246"/>
      <c r="J153" s="245">
        <f>ROUND(I153*H153,3)</f>
        <v>0</v>
      </c>
      <c r="K153" s="247"/>
      <c r="L153" s="248"/>
      <c r="M153" s="249" t="s">
        <v>1</v>
      </c>
      <c r="N153" s="250" t="s">
        <v>41</v>
      </c>
      <c r="O153" s="89"/>
      <c r="P153" s="236">
        <f>O153*H153</f>
        <v>0</v>
      </c>
      <c r="Q153" s="236">
        <v>0.019</v>
      </c>
      <c r="R153" s="236">
        <f>Q153*H153</f>
        <v>5.2249999999999996</v>
      </c>
      <c r="S153" s="236">
        <v>0</v>
      </c>
      <c r="T153" s="23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38" t="s">
        <v>145</v>
      </c>
      <c r="AT153" s="238" t="s">
        <v>150</v>
      </c>
      <c r="AU153" s="238" t="s">
        <v>119</v>
      </c>
      <c r="AY153" s="15" t="s">
        <v>112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5" t="s">
        <v>119</v>
      </c>
      <c r="BK153" s="240">
        <f>ROUND(I153*H153,3)</f>
        <v>0</v>
      </c>
      <c r="BL153" s="15" t="s">
        <v>118</v>
      </c>
      <c r="BM153" s="238" t="s">
        <v>214</v>
      </c>
    </row>
    <row r="154" s="13" customFormat="1">
      <c r="A154" s="13"/>
      <c r="B154" s="251"/>
      <c r="C154" s="252"/>
      <c r="D154" s="253" t="s">
        <v>173</v>
      </c>
      <c r="E154" s="252"/>
      <c r="F154" s="255" t="s">
        <v>215</v>
      </c>
      <c r="G154" s="252"/>
      <c r="H154" s="256">
        <v>275</v>
      </c>
      <c r="I154" s="257"/>
      <c r="J154" s="252"/>
      <c r="K154" s="252"/>
      <c r="L154" s="258"/>
      <c r="M154" s="259"/>
      <c r="N154" s="260"/>
      <c r="O154" s="260"/>
      <c r="P154" s="260"/>
      <c r="Q154" s="260"/>
      <c r="R154" s="260"/>
      <c r="S154" s="260"/>
      <c r="T154" s="26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2" t="s">
        <v>173</v>
      </c>
      <c r="AU154" s="262" t="s">
        <v>119</v>
      </c>
      <c r="AV154" s="13" t="s">
        <v>119</v>
      </c>
      <c r="AW154" s="13" t="s">
        <v>4</v>
      </c>
      <c r="AX154" s="13" t="s">
        <v>80</v>
      </c>
      <c r="AY154" s="262" t="s">
        <v>112</v>
      </c>
    </row>
    <row r="155" s="2" customFormat="1" ht="24" customHeight="1">
      <c r="A155" s="36"/>
      <c r="B155" s="37"/>
      <c r="C155" s="227" t="s">
        <v>216</v>
      </c>
      <c r="D155" s="227" t="s">
        <v>114</v>
      </c>
      <c r="E155" s="228" t="s">
        <v>217</v>
      </c>
      <c r="F155" s="229" t="s">
        <v>218</v>
      </c>
      <c r="G155" s="230" t="s">
        <v>143</v>
      </c>
      <c r="H155" s="231">
        <v>6</v>
      </c>
      <c r="I155" s="232"/>
      <c r="J155" s="231">
        <f>ROUND(I155*H155,3)</f>
        <v>0</v>
      </c>
      <c r="K155" s="233"/>
      <c r="L155" s="42"/>
      <c r="M155" s="234" t="s">
        <v>1</v>
      </c>
      <c r="N155" s="235" t="s">
        <v>41</v>
      </c>
      <c r="O155" s="89"/>
      <c r="P155" s="236">
        <f>O155*H155</f>
        <v>0</v>
      </c>
      <c r="Q155" s="236">
        <v>0.00051000000000000004</v>
      </c>
      <c r="R155" s="236">
        <f>Q155*H155</f>
        <v>0.0030600000000000002</v>
      </c>
      <c r="S155" s="236">
        <v>0</v>
      </c>
      <c r="T155" s="23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38" t="s">
        <v>118</v>
      </c>
      <c r="AT155" s="238" t="s">
        <v>114</v>
      </c>
      <c r="AU155" s="238" t="s">
        <v>119</v>
      </c>
      <c r="AY155" s="15" t="s">
        <v>112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5" t="s">
        <v>119</v>
      </c>
      <c r="BK155" s="240">
        <f>ROUND(I155*H155,3)</f>
        <v>0</v>
      </c>
      <c r="BL155" s="15" t="s">
        <v>118</v>
      </c>
      <c r="BM155" s="238" t="s">
        <v>219</v>
      </c>
    </row>
    <row r="156" s="2" customFormat="1" ht="16.5" customHeight="1">
      <c r="A156" s="36"/>
      <c r="B156" s="37"/>
      <c r="C156" s="241" t="s">
        <v>220</v>
      </c>
      <c r="D156" s="241" t="s">
        <v>150</v>
      </c>
      <c r="E156" s="242" t="s">
        <v>221</v>
      </c>
      <c r="F156" s="243" t="s">
        <v>222</v>
      </c>
      <c r="G156" s="244" t="s">
        <v>143</v>
      </c>
      <c r="H156" s="245">
        <v>6</v>
      </c>
      <c r="I156" s="246"/>
      <c r="J156" s="245">
        <f>ROUND(I156*H156,3)</f>
        <v>0</v>
      </c>
      <c r="K156" s="247"/>
      <c r="L156" s="248"/>
      <c r="M156" s="249" t="s">
        <v>1</v>
      </c>
      <c r="N156" s="250" t="s">
        <v>41</v>
      </c>
      <c r="O156" s="89"/>
      <c r="P156" s="236">
        <f>O156*H156</f>
        <v>0</v>
      </c>
      <c r="Q156" s="236">
        <v>0.029000000000000001</v>
      </c>
      <c r="R156" s="236">
        <f>Q156*H156</f>
        <v>0.17400000000000002</v>
      </c>
      <c r="S156" s="236">
        <v>0</v>
      </c>
      <c r="T156" s="23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38" t="s">
        <v>145</v>
      </c>
      <c r="AT156" s="238" t="s">
        <v>150</v>
      </c>
      <c r="AU156" s="238" t="s">
        <v>119</v>
      </c>
      <c r="AY156" s="15" t="s">
        <v>112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5" t="s">
        <v>119</v>
      </c>
      <c r="BK156" s="240">
        <f>ROUND(I156*H156,3)</f>
        <v>0</v>
      </c>
      <c r="BL156" s="15" t="s">
        <v>118</v>
      </c>
      <c r="BM156" s="238" t="s">
        <v>223</v>
      </c>
    </row>
    <row r="157" s="2" customFormat="1" ht="24" customHeight="1">
      <c r="A157" s="36"/>
      <c r="B157" s="37"/>
      <c r="C157" s="227" t="s">
        <v>224</v>
      </c>
      <c r="D157" s="227" t="s">
        <v>114</v>
      </c>
      <c r="E157" s="228" t="s">
        <v>225</v>
      </c>
      <c r="F157" s="229" t="s">
        <v>226</v>
      </c>
      <c r="G157" s="230" t="s">
        <v>143</v>
      </c>
      <c r="H157" s="231">
        <v>3</v>
      </c>
      <c r="I157" s="232"/>
      <c r="J157" s="231">
        <f>ROUND(I157*H157,3)</f>
        <v>0</v>
      </c>
      <c r="K157" s="233"/>
      <c r="L157" s="42"/>
      <c r="M157" s="234" t="s">
        <v>1</v>
      </c>
      <c r="N157" s="235" t="s">
        <v>41</v>
      </c>
      <c r="O157" s="89"/>
      <c r="P157" s="236">
        <f>O157*H157</f>
        <v>0</v>
      </c>
      <c r="Q157" s="236">
        <v>0.00046999999999999999</v>
      </c>
      <c r="R157" s="236">
        <f>Q157*H157</f>
        <v>0.00141</v>
      </c>
      <c r="S157" s="236">
        <v>0</v>
      </c>
      <c r="T157" s="23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38" t="s">
        <v>118</v>
      </c>
      <c r="AT157" s="238" t="s">
        <v>114</v>
      </c>
      <c r="AU157" s="238" t="s">
        <v>119</v>
      </c>
      <c r="AY157" s="15" t="s">
        <v>112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5" t="s">
        <v>119</v>
      </c>
      <c r="BK157" s="240">
        <f>ROUND(I157*H157,3)</f>
        <v>0</v>
      </c>
      <c r="BL157" s="15" t="s">
        <v>118</v>
      </c>
      <c r="BM157" s="238" t="s">
        <v>227</v>
      </c>
    </row>
    <row r="158" s="2" customFormat="1" ht="24" customHeight="1">
      <c r="A158" s="36"/>
      <c r="B158" s="37"/>
      <c r="C158" s="241" t="s">
        <v>228</v>
      </c>
      <c r="D158" s="241" t="s">
        <v>150</v>
      </c>
      <c r="E158" s="242" t="s">
        <v>229</v>
      </c>
      <c r="F158" s="243" t="s">
        <v>230</v>
      </c>
      <c r="G158" s="244" t="s">
        <v>143</v>
      </c>
      <c r="H158" s="245">
        <v>3</v>
      </c>
      <c r="I158" s="246"/>
      <c r="J158" s="245">
        <f>ROUND(I158*H158,3)</f>
        <v>0</v>
      </c>
      <c r="K158" s="247"/>
      <c r="L158" s="248"/>
      <c r="M158" s="249" t="s">
        <v>1</v>
      </c>
      <c r="N158" s="250" t="s">
        <v>41</v>
      </c>
      <c r="O158" s="89"/>
      <c r="P158" s="236">
        <f>O158*H158</f>
        <v>0</v>
      </c>
      <c r="Q158" s="236">
        <v>0.02</v>
      </c>
      <c r="R158" s="236">
        <f>Q158*H158</f>
        <v>0.059999999999999998</v>
      </c>
      <c r="S158" s="236">
        <v>0</v>
      </c>
      <c r="T158" s="23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38" t="s">
        <v>145</v>
      </c>
      <c r="AT158" s="238" t="s">
        <v>150</v>
      </c>
      <c r="AU158" s="238" t="s">
        <v>119</v>
      </c>
      <c r="AY158" s="15" t="s">
        <v>112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5" t="s">
        <v>119</v>
      </c>
      <c r="BK158" s="240">
        <f>ROUND(I158*H158,3)</f>
        <v>0</v>
      </c>
      <c r="BL158" s="15" t="s">
        <v>118</v>
      </c>
      <c r="BM158" s="238" t="s">
        <v>231</v>
      </c>
    </row>
    <row r="159" s="12" customFormat="1" ht="22.8" customHeight="1">
      <c r="A159" s="12"/>
      <c r="B159" s="211"/>
      <c r="C159" s="212"/>
      <c r="D159" s="213" t="s">
        <v>74</v>
      </c>
      <c r="E159" s="225" t="s">
        <v>232</v>
      </c>
      <c r="F159" s="225" t="s">
        <v>233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P160</f>
        <v>0</v>
      </c>
      <c r="Q159" s="219"/>
      <c r="R159" s="220">
        <f>R160</f>
        <v>0</v>
      </c>
      <c r="S159" s="219"/>
      <c r="T159" s="22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80</v>
      </c>
      <c r="AT159" s="223" t="s">
        <v>74</v>
      </c>
      <c r="AU159" s="223" t="s">
        <v>80</v>
      </c>
      <c r="AY159" s="222" t="s">
        <v>112</v>
      </c>
      <c r="BK159" s="224">
        <f>BK160</f>
        <v>0</v>
      </c>
    </row>
    <row r="160" s="2" customFormat="1" ht="24" customHeight="1">
      <c r="A160" s="36"/>
      <c r="B160" s="37"/>
      <c r="C160" s="227" t="s">
        <v>234</v>
      </c>
      <c r="D160" s="227" t="s">
        <v>114</v>
      </c>
      <c r="E160" s="228" t="s">
        <v>235</v>
      </c>
      <c r="F160" s="229" t="s">
        <v>236</v>
      </c>
      <c r="G160" s="230" t="s">
        <v>171</v>
      </c>
      <c r="H160" s="231">
        <v>204.78899999999999</v>
      </c>
      <c r="I160" s="232"/>
      <c r="J160" s="231">
        <f>ROUND(I160*H160,3)</f>
        <v>0</v>
      </c>
      <c r="K160" s="233"/>
      <c r="L160" s="42"/>
      <c r="M160" s="234" t="s">
        <v>1</v>
      </c>
      <c r="N160" s="235" t="s">
        <v>41</v>
      </c>
      <c r="O160" s="89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38" t="s">
        <v>118</v>
      </c>
      <c r="AT160" s="238" t="s">
        <v>114</v>
      </c>
      <c r="AU160" s="238" t="s">
        <v>119</v>
      </c>
      <c r="AY160" s="15" t="s">
        <v>112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5" t="s">
        <v>119</v>
      </c>
      <c r="BK160" s="240">
        <f>ROUND(I160*H160,3)</f>
        <v>0</v>
      </c>
      <c r="BL160" s="15" t="s">
        <v>118</v>
      </c>
      <c r="BM160" s="238" t="s">
        <v>237</v>
      </c>
    </row>
    <row r="161" s="12" customFormat="1" ht="25.92" customHeight="1">
      <c r="A161" s="12"/>
      <c r="B161" s="211"/>
      <c r="C161" s="212"/>
      <c r="D161" s="213" t="s">
        <v>74</v>
      </c>
      <c r="E161" s="214" t="s">
        <v>238</v>
      </c>
      <c r="F161" s="214" t="s">
        <v>239</v>
      </c>
      <c r="G161" s="212"/>
      <c r="H161" s="212"/>
      <c r="I161" s="215"/>
      <c r="J161" s="216">
        <f>BK161</f>
        <v>0</v>
      </c>
      <c r="K161" s="212"/>
      <c r="L161" s="217"/>
      <c r="M161" s="218"/>
      <c r="N161" s="219"/>
      <c r="O161" s="219"/>
      <c r="P161" s="220">
        <f>P162+P167</f>
        <v>0</v>
      </c>
      <c r="Q161" s="219"/>
      <c r="R161" s="220">
        <f>R162+R167</f>
        <v>0.14200000000000002</v>
      </c>
      <c r="S161" s="219"/>
      <c r="T161" s="221">
        <f>T162+T167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119</v>
      </c>
      <c r="AT161" s="223" t="s">
        <v>74</v>
      </c>
      <c r="AU161" s="223" t="s">
        <v>75</v>
      </c>
      <c r="AY161" s="222" t="s">
        <v>112</v>
      </c>
      <c r="BK161" s="224">
        <f>BK162+BK167</f>
        <v>0</v>
      </c>
    </row>
    <row r="162" s="12" customFormat="1" ht="22.8" customHeight="1">
      <c r="A162" s="12"/>
      <c r="B162" s="211"/>
      <c r="C162" s="212"/>
      <c r="D162" s="213" t="s">
        <v>74</v>
      </c>
      <c r="E162" s="225" t="s">
        <v>240</v>
      </c>
      <c r="F162" s="225" t="s">
        <v>241</v>
      </c>
      <c r="G162" s="212"/>
      <c r="H162" s="212"/>
      <c r="I162" s="215"/>
      <c r="J162" s="226">
        <f>BK162</f>
        <v>0</v>
      </c>
      <c r="K162" s="212"/>
      <c r="L162" s="217"/>
      <c r="M162" s="218"/>
      <c r="N162" s="219"/>
      <c r="O162" s="219"/>
      <c r="P162" s="220">
        <f>SUM(P163:P166)</f>
        <v>0</v>
      </c>
      <c r="Q162" s="219"/>
      <c r="R162" s="220">
        <f>SUM(R163:R166)</f>
        <v>0.13800000000000001</v>
      </c>
      <c r="S162" s="219"/>
      <c r="T162" s="221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119</v>
      </c>
      <c r="AT162" s="223" t="s">
        <v>74</v>
      </c>
      <c r="AU162" s="223" t="s">
        <v>80</v>
      </c>
      <c r="AY162" s="222" t="s">
        <v>112</v>
      </c>
      <c r="BK162" s="224">
        <f>SUM(BK163:BK166)</f>
        <v>0</v>
      </c>
    </row>
    <row r="163" s="2" customFormat="1" ht="24" customHeight="1">
      <c r="A163" s="36"/>
      <c r="B163" s="37"/>
      <c r="C163" s="227" t="s">
        <v>242</v>
      </c>
      <c r="D163" s="227" t="s">
        <v>114</v>
      </c>
      <c r="E163" s="228" t="s">
        <v>243</v>
      </c>
      <c r="F163" s="229" t="s">
        <v>244</v>
      </c>
      <c r="G163" s="230" t="s">
        <v>138</v>
      </c>
      <c r="H163" s="231">
        <v>300</v>
      </c>
      <c r="I163" s="232"/>
      <c r="J163" s="231">
        <f>ROUND(I163*H163,3)</f>
        <v>0</v>
      </c>
      <c r="K163" s="233"/>
      <c r="L163" s="42"/>
      <c r="M163" s="234" t="s">
        <v>1</v>
      </c>
      <c r="N163" s="235" t="s">
        <v>41</v>
      </c>
      <c r="O163" s="89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38" t="s">
        <v>185</v>
      </c>
      <c r="AT163" s="238" t="s">
        <v>114</v>
      </c>
      <c r="AU163" s="238" t="s">
        <v>119</v>
      </c>
      <c r="AY163" s="15" t="s">
        <v>112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5" t="s">
        <v>119</v>
      </c>
      <c r="BK163" s="240">
        <f>ROUND(I163*H163,3)</f>
        <v>0</v>
      </c>
      <c r="BL163" s="15" t="s">
        <v>185</v>
      </c>
      <c r="BM163" s="238" t="s">
        <v>245</v>
      </c>
    </row>
    <row r="164" s="2" customFormat="1" ht="36" customHeight="1">
      <c r="A164" s="36"/>
      <c r="B164" s="37"/>
      <c r="C164" s="241" t="s">
        <v>246</v>
      </c>
      <c r="D164" s="241" t="s">
        <v>150</v>
      </c>
      <c r="E164" s="242" t="s">
        <v>247</v>
      </c>
      <c r="F164" s="243" t="s">
        <v>248</v>
      </c>
      <c r="G164" s="244" t="s">
        <v>138</v>
      </c>
      <c r="H164" s="245">
        <v>345</v>
      </c>
      <c r="I164" s="246"/>
      <c r="J164" s="245">
        <f>ROUND(I164*H164,3)</f>
        <v>0</v>
      </c>
      <c r="K164" s="247"/>
      <c r="L164" s="248"/>
      <c r="M164" s="249" t="s">
        <v>1</v>
      </c>
      <c r="N164" s="250" t="s">
        <v>41</v>
      </c>
      <c r="O164" s="89"/>
      <c r="P164" s="236">
        <f>O164*H164</f>
        <v>0</v>
      </c>
      <c r="Q164" s="236">
        <v>0.00040000000000000002</v>
      </c>
      <c r="R164" s="236">
        <f>Q164*H164</f>
        <v>0.13800000000000001</v>
      </c>
      <c r="S164" s="236">
        <v>0</v>
      </c>
      <c r="T164" s="237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38" t="s">
        <v>249</v>
      </c>
      <c r="AT164" s="238" t="s">
        <v>150</v>
      </c>
      <c r="AU164" s="238" t="s">
        <v>119</v>
      </c>
      <c r="AY164" s="15" t="s">
        <v>112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5" t="s">
        <v>119</v>
      </c>
      <c r="BK164" s="240">
        <f>ROUND(I164*H164,3)</f>
        <v>0</v>
      </c>
      <c r="BL164" s="15" t="s">
        <v>185</v>
      </c>
      <c r="BM164" s="238" t="s">
        <v>250</v>
      </c>
    </row>
    <row r="165" s="13" customFormat="1">
      <c r="A165" s="13"/>
      <c r="B165" s="251"/>
      <c r="C165" s="252"/>
      <c r="D165" s="253" t="s">
        <v>173</v>
      </c>
      <c r="E165" s="252"/>
      <c r="F165" s="255" t="s">
        <v>251</v>
      </c>
      <c r="G165" s="252"/>
      <c r="H165" s="256">
        <v>345</v>
      </c>
      <c r="I165" s="257"/>
      <c r="J165" s="252"/>
      <c r="K165" s="252"/>
      <c r="L165" s="258"/>
      <c r="M165" s="259"/>
      <c r="N165" s="260"/>
      <c r="O165" s="260"/>
      <c r="P165" s="260"/>
      <c r="Q165" s="260"/>
      <c r="R165" s="260"/>
      <c r="S165" s="260"/>
      <c r="T165" s="26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2" t="s">
        <v>173</v>
      </c>
      <c r="AU165" s="262" t="s">
        <v>119</v>
      </c>
      <c r="AV165" s="13" t="s">
        <v>119</v>
      </c>
      <c r="AW165" s="13" t="s">
        <v>4</v>
      </c>
      <c r="AX165" s="13" t="s">
        <v>80</v>
      </c>
      <c r="AY165" s="262" t="s">
        <v>112</v>
      </c>
    </row>
    <row r="166" s="2" customFormat="1" ht="24" customHeight="1">
      <c r="A166" s="36"/>
      <c r="B166" s="37"/>
      <c r="C166" s="227" t="s">
        <v>252</v>
      </c>
      <c r="D166" s="227" t="s">
        <v>114</v>
      </c>
      <c r="E166" s="228" t="s">
        <v>253</v>
      </c>
      <c r="F166" s="229" t="s">
        <v>254</v>
      </c>
      <c r="G166" s="230" t="s">
        <v>255</v>
      </c>
      <c r="H166" s="232"/>
      <c r="I166" s="232"/>
      <c r="J166" s="231">
        <f>ROUND(I166*H166,3)</f>
        <v>0</v>
      </c>
      <c r="K166" s="233"/>
      <c r="L166" s="42"/>
      <c r="M166" s="234" t="s">
        <v>1</v>
      </c>
      <c r="N166" s="235" t="s">
        <v>41</v>
      </c>
      <c r="O166" s="89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38" t="s">
        <v>185</v>
      </c>
      <c r="AT166" s="238" t="s">
        <v>114</v>
      </c>
      <c r="AU166" s="238" t="s">
        <v>119</v>
      </c>
      <c r="AY166" s="15" t="s">
        <v>112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5" t="s">
        <v>119</v>
      </c>
      <c r="BK166" s="240">
        <f>ROUND(I166*H166,3)</f>
        <v>0</v>
      </c>
      <c r="BL166" s="15" t="s">
        <v>185</v>
      </c>
      <c r="BM166" s="238" t="s">
        <v>256</v>
      </c>
    </row>
    <row r="167" s="12" customFormat="1" ht="22.8" customHeight="1">
      <c r="A167" s="12"/>
      <c r="B167" s="211"/>
      <c r="C167" s="212"/>
      <c r="D167" s="213" t="s">
        <v>74</v>
      </c>
      <c r="E167" s="225" t="s">
        <v>257</v>
      </c>
      <c r="F167" s="225" t="s">
        <v>258</v>
      </c>
      <c r="G167" s="212"/>
      <c r="H167" s="212"/>
      <c r="I167" s="215"/>
      <c r="J167" s="226">
        <f>BK167</f>
        <v>0</v>
      </c>
      <c r="K167" s="212"/>
      <c r="L167" s="217"/>
      <c r="M167" s="218"/>
      <c r="N167" s="219"/>
      <c r="O167" s="219"/>
      <c r="P167" s="220">
        <f>SUM(P168:P169)</f>
        <v>0</v>
      </c>
      <c r="Q167" s="219"/>
      <c r="R167" s="220">
        <f>SUM(R168:R169)</f>
        <v>0.0040000000000000001</v>
      </c>
      <c r="S167" s="219"/>
      <c r="T167" s="221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2" t="s">
        <v>119</v>
      </c>
      <c r="AT167" s="223" t="s">
        <v>74</v>
      </c>
      <c r="AU167" s="223" t="s">
        <v>80</v>
      </c>
      <c r="AY167" s="222" t="s">
        <v>112</v>
      </c>
      <c r="BK167" s="224">
        <f>SUM(BK168:BK169)</f>
        <v>0</v>
      </c>
    </row>
    <row r="168" s="2" customFormat="1" ht="16.5" customHeight="1">
      <c r="A168" s="36"/>
      <c r="B168" s="37"/>
      <c r="C168" s="227" t="s">
        <v>259</v>
      </c>
      <c r="D168" s="227" t="s">
        <v>114</v>
      </c>
      <c r="E168" s="228" t="s">
        <v>260</v>
      </c>
      <c r="F168" s="229" t="s">
        <v>261</v>
      </c>
      <c r="G168" s="230" t="s">
        <v>178</v>
      </c>
      <c r="H168" s="231">
        <v>80</v>
      </c>
      <c r="I168" s="232"/>
      <c r="J168" s="231">
        <f>ROUND(I168*H168,3)</f>
        <v>0</v>
      </c>
      <c r="K168" s="233"/>
      <c r="L168" s="42"/>
      <c r="M168" s="234" t="s">
        <v>1</v>
      </c>
      <c r="N168" s="235" t="s">
        <v>41</v>
      </c>
      <c r="O168" s="89"/>
      <c r="P168" s="236">
        <f>O168*H168</f>
        <v>0</v>
      </c>
      <c r="Q168" s="236">
        <v>5.0000000000000002E-05</v>
      </c>
      <c r="R168" s="236">
        <f>Q168*H168</f>
        <v>0.0040000000000000001</v>
      </c>
      <c r="S168" s="236">
        <v>0</v>
      </c>
      <c r="T168" s="237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38" t="s">
        <v>185</v>
      </c>
      <c r="AT168" s="238" t="s">
        <v>114</v>
      </c>
      <c r="AU168" s="238" t="s">
        <v>119</v>
      </c>
      <c r="AY168" s="15" t="s">
        <v>112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5" t="s">
        <v>119</v>
      </c>
      <c r="BK168" s="240">
        <f>ROUND(I168*H168,3)</f>
        <v>0</v>
      </c>
      <c r="BL168" s="15" t="s">
        <v>185</v>
      </c>
      <c r="BM168" s="238" t="s">
        <v>262</v>
      </c>
    </row>
    <row r="169" s="2" customFormat="1" ht="24" customHeight="1">
      <c r="A169" s="36"/>
      <c r="B169" s="37"/>
      <c r="C169" s="227" t="s">
        <v>249</v>
      </c>
      <c r="D169" s="227" t="s">
        <v>114</v>
      </c>
      <c r="E169" s="228" t="s">
        <v>263</v>
      </c>
      <c r="F169" s="229" t="s">
        <v>264</v>
      </c>
      <c r="G169" s="230" t="s">
        <v>255</v>
      </c>
      <c r="H169" s="232"/>
      <c r="I169" s="232"/>
      <c r="J169" s="231">
        <f>ROUND(I169*H169,3)</f>
        <v>0</v>
      </c>
      <c r="K169" s="233"/>
      <c r="L169" s="42"/>
      <c r="M169" s="263" t="s">
        <v>1</v>
      </c>
      <c r="N169" s="264" t="s">
        <v>41</v>
      </c>
      <c r="O169" s="265"/>
      <c r="P169" s="266">
        <f>O169*H169</f>
        <v>0</v>
      </c>
      <c r="Q169" s="266">
        <v>0</v>
      </c>
      <c r="R169" s="266">
        <f>Q169*H169</f>
        <v>0</v>
      </c>
      <c r="S169" s="266">
        <v>0</v>
      </c>
      <c r="T169" s="267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38" t="s">
        <v>185</v>
      </c>
      <c r="AT169" s="238" t="s">
        <v>114</v>
      </c>
      <c r="AU169" s="238" t="s">
        <v>119</v>
      </c>
      <c r="AY169" s="15" t="s">
        <v>112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5" t="s">
        <v>119</v>
      </c>
      <c r="BK169" s="240">
        <f>ROUND(I169*H169,3)</f>
        <v>0</v>
      </c>
      <c r="BL169" s="15" t="s">
        <v>185</v>
      </c>
      <c r="BM169" s="238" t="s">
        <v>265</v>
      </c>
    </row>
    <row r="170" s="2" customFormat="1" ht="6.96" customHeight="1">
      <c r="A170" s="36"/>
      <c r="B170" s="64"/>
      <c r="C170" s="65"/>
      <c r="D170" s="65"/>
      <c r="E170" s="65"/>
      <c r="F170" s="65"/>
      <c r="G170" s="65"/>
      <c r="H170" s="65"/>
      <c r="I170" s="175"/>
      <c r="J170" s="65"/>
      <c r="K170" s="65"/>
      <c r="L170" s="42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sheetProtection sheet="1" autoFilter="0" formatColumns="0" formatRows="0" objects="1" scenarios="1" spinCount="100000" saltValue="gq2qN43m9+g9ymVlSg1xhN/r8ijt8lXkj3FGhLDcm+1hMuKTsK3Zvbzjtjxu13c8w2uOrFEtax3uONc2p0ofsw==" hashValue="jpooNFTAl9ISSGd2+uJYPcwxW2tj/bLkZ0kHT8UKJE2n7LSEkMc8T4IFmJkEPyrrywqLOt52O4ncJ5XrRXzKsg==" algorithmName="SHA-512" password="CA41"/>
  <autoFilter ref="C121:K169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Matej Štugner</dc:creator>
  <cp:lastModifiedBy>Matej Štugner</cp:lastModifiedBy>
  <dcterms:created xsi:type="dcterms:W3CDTF">2019-10-15T09:03:23Z</dcterms:created>
  <dcterms:modified xsi:type="dcterms:W3CDTF">2019-10-15T09:03:27Z</dcterms:modified>
</cp:coreProperties>
</file>